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davidsunderland/Documents/1 SunSolutions/Clients/OGSBA/1 PRG 2023 Update /0 2023 Ending Budget Drafts 04-18/Final Budgets 2023 05-08/"/>
    </mc:Choice>
  </mc:AlternateContent>
  <xr:revisionPtr revIDLastSave="0" documentId="13_ncr:1_{B192A82C-9E91-C04B-9C6C-8FA0942A16AF}" xr6:coauthVersionLast="47" xr6:coauthVersionMax="47" xr10:uidLastSave="{00000000-0000-0000-0000-000000000000}"/>
  <bookViews>
    <workbookView xWindow="4460" yWindow="500" windowWidth="63320" windowHeight="26540" xr2:uid="{7943E741-3E0A-7343-8ED9-5A8F56BE568B}"/>
  </bookViews>
  <sheets>
    <sheet name="Page 1 Budget Summary PRG" sheetId="3" r:id="rId1"/>
    <sheet name="Page 2 Buget Standards PRG" sheetId="13" r:id="rId2"/>
  </sheets>
  <definedNames>
    <definedName name="_xlnm.Print_Titles" localSheetId="0">'Page 1 Budget Summary PRG'!$1:$4</definedName>
    <definedName name="_xlnm.Print_Titles" localSheetId="1">'Page 2 Buget Standards PRG'!$1:$4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5" i="13" l="1"/>
  <c r="I25" i="13"/>
  <c r="M25" i="13" s="1"/>
  <c r="W25" i="13" s="1"/>
  <c r="AF16" i="13"/>
  <c r="I16" i="13"/>
  <c r="M16" i="13" s="1"/>
  <c r="W16" i="13" s="1"/>
  <c r="AH25" i="13" l="1"/>
  <c r="AH16" i="13"/>
  <c r="I5" i="13" l="1"/>
  <c r="AF116" i="13"/>
  <c r="I116" i="13"/>
  <c r="L116" i="13" s="1"/>
  <c r="W116" i="13" s="1"/>
  <c r="AF115" i="13"/>
  <c r="I115" i="13"/>
  <c r="M115" i="13" s="1"/>
  <c r="W115" i="13" s="1"/>
  <c r="AF57" i="13"/>
  <c r="I57" i="13"/>
  <c r="L57" i="13" s="1"/>
  <c r="W57" i="13" s="1"/>
  <c r="AF56" i="13"/>
  <c r="I56" i="13"/>
  <c r="M56" i="13" s="1"/>
  <c r="W56" i="13" s="1"/>
  <c r="AF114" i="13"/>
  <c r="I114" i="13"/>
  <c r="L114" i="13" s="1"/>
  <c r="W114" i="13" s="1"/>
  <c r="AF113" i="13"/>
  <c r="I113" i="13"/>
  <c r="M113" i="13" s="1"/>
  <c r="W113" i="13" s="1"/>
  <c r="AH115" i="13" l="1"/>
  <c r="AH116" i="13"/>
  <c r="AH56" i="13"/>
  <c r="AH57" i="13"/>
  <c r="AH113" i="13"/>
  <c r="AH114" i="13"/>
  <c r="AF110" i="13"/>
  <c r="I110" i="13"/>
  <c r="L110" i="13" s="1"/>
  <c r="W110" i="13" s="1"/>
  <c r="AF109" i="13"/>
  <c r="I109" i="13"/>
  <c r="M109" i="13" s="1"/>
  <c r="W109" i="13" s="1"/>
  <c r="AF50" i="13"/>
  <c r="I50" i="13"/>
  <c r="M50" i="13" s="1"/>
  <c r="W50" i="13" s="1"/>
  <c r="G147" i="13"/>
  <c r="G87" i="13"/>
  <c r="AF10" i="13"/>
  <c r="I10" i="13"/>
  <c r="M10" i="13" s="1"/>
  <c r="W10" i="13" s="1"/>
  <c r="AH109" i="13" l="1"/>
  <c r="AH110" i="13"/>
  <c r="AH50" i="13"/>
  <c r="AH10" i="13"/>
  <c r="W149" i="13" l="1"/>
  <c r="I149" i="13"/>
  <c r="AD149" i="13" s="1"/>
  <c r="AF149" i="13" s="1"/>
  <c r="AH149" i="13" l="1"/>
  <c r="W89" i="13"/>
  <c r="I89" i="13"/>
  <c r="AD89" i="13" s="1"/>
  <c r="AF89" i="13" s="1"/>
  <c r="AH89" i="13" s="1"/>
  <c r="H9" i="3"/>
  <c r="H7" i="3"/>
  <c r="H6" i="3"/>
  <c r="F8" i="3"/>
  <c r="E8" i="3"/>
  <c r="C8" i="3"/>
  <c r="H8" i="3" l="1"/>
  <c r="AF11" i="13"/>
  <c r="I11" i="13"/>
  <c r="K11" i="13" l="1"/>
  <c r="W11" i="13" s="1"/>
  <c r="AH11" i="13" s="1"/>
  <c r="H12" i="3"/>
  <c r="AF123" i="13" l="1"/>
  <c r="I123" i="13"/>
  <c r="L123" i="13" s="1"/>
  <c r="W123" i="13" s="1"/>
  <c r="AF122" i="13"/>
  <c r="I122" i="13"/>
  <c r="M122" i="13" s="1"/>
  <c r="W122" i="13" s="1"/>
  <c r="AF121" i="13"/>
  <c r="I121" i="13"/>
  <c r="L121" i="13" s="1"/>
  <c r="W121" i="13" s="1"/>
  <c r="AF120" i="13"/>
  <c r="I120" i="13"/>
  <c r="M120" i="13" s="1"/>
  <c r="W120" i="13" s="1"/>
  <c r="AH121" i="13" l="1"/>
  <c r="AH123" i="13"/>
  <c r="AH122" i="13"/>
  <c r="AH120" i="13"/>
  <c r="AF61" i="13" l="1"/>
  <c r="I61" i="13"/>
  <c r="L61" i="13" s="1"/>
  <c r="W61" i="13" s="1"/>
  <c r="AF60" i="13"/>
  <c r="I60" i="13"/>
  <c r="M60" i="13" s="1"/>
  <c r="W60" i="13" s="1"/>
  <c r="AH60" i="13" l="1"/>
  <c r="AH61" i="13"/>
  <c r="AF136" i="13"/>
  <c r="I136" i="13"/>
  <c r="U136" i="13" s="1"/>
  <c r="W136" i="13" s="1"/>
  <c r="AF75" i="13"/>
  <c r="I75" i="13"/>
  <c r="U75" i="13" s="1"/>
  <c r="W75" i="13" s="1"/>
  <c r="AF27" i="13"/>
  <c r="I27" i="13"/>
  <c r="L27" i="13" s="1"/>
  <c r="W27" i="13" s="1"/>
  <c r="AF26" i="13"/>
  <c r="I26" i="13"/>
  <c r="M26" i="13" s="1"/>
  <c r="W26" i="13" s="1"/>
  <c r="AF24" i="13"/>
  <c r="I24" i="13"/>
  <c r="M24" i="13" s="1"/>
  <c r="W24" i="13" s="1"/>
  <c r="AF17" i="13"/>
  <c r="I17" i="13"/>
  <c r="J17" i="13" s="1"/>
  <c r="W17" i="13" s="1"/>
  <c r="AH136" i="13" l="1"/>
  <c r="AH75" i="13"/>
  <c r="AH27" i="13"/>
  <c r="AH26" i="13"/>
  <c r="AH24" i="13"/>
  <c r="AH17" i="13"/>
  <c r="AF103" i="13" l="1"/>
  <c r="I103" i="13"/>
  <c r="L103" i="13" s="1"/>
  <c r="W103" i="13" s="1"/>
  <c r="AF102" i="13"/>
  <c r="I102" i="13"/>
  <c r="L102" i="13" s="1"/>
  <c r="W102" i="13" s="1"/>
  <c r="AF44" i="13"/>
  <c r="I44" i="13"/>
  <c r="L44" i="13" s="1"/>
  <c r="W44" i="13" s="1"/>
  <c r="AH102" i="13" l="1"/>
  <c r="AH103" i="13"/>
  <c r="AH44" i="13"/>
  <c r="AF119" i="13"/>
  <c r="I119" i="13"/>
  <c r="L119" i="13" s="1"/>
  <c r="W119" i="13" s="1"/>
  <c r="AH119" i="13" l="1"/>
  <c r="AF15" i="13" l="1"/>
  <c r="I15" i="13"/>
  <c r="M15" i="13" l="1"/>
  <c r="W15" i="13" s="1"/>
  <c r="AH15" i="13" s="1"/>
  <c r="G127" i="13" l="1"/>
  <c r="G67" i="13"/>
  <c r="W148" i="13" l="1"/>
  <c r="I148" i="13"/>
  <c r="AD148" i="13" s="1"/>
  <c r="AF148" i="13" s="1"/>
  <c r="W147" i="13"/>
  <c r="W146" i="13"/>
  <c r="I146" i="13"/>
  <c r="AB146" i="13" s="1"/>
  <c r="AF146" i="13" s="1"/>
  <c r="W145" i="13"/>
  <c r="I145" i="13"/>
  <c r="AA145" i="13" s="1"/>
  <c r="AF145" i="13" s="1"/>
  <c r="W144" i="13"/>
  <c r="I144" i="13"/>
  <c r="Z144" i="13" s="1"/>
  <c r="AF144" i="13" s="1"/>
  <c r="W143" i="13"/>
  <c r="I143" i="13"/>
  <c r="Y143" i="13" s="1"/>
  <c r="AF143" i="13" s="1"/>
  <c r="AF142" i="13"/>
  <c r="I142" i="13"/>
  <c r="O142" i="13" s="1"/>
  <c r="W142" i="13" s="1"/>
  <c r="AF141" i="13"/>
  <c r="I141" i="13"/>
  <c r="N141" i="13" s="1"/>
  <c r="W141" i="13" s="1"/>
  <c r="AF140" i="13"/>
  <c r="W139" i="13"/>
  <c r="I139" i="13"/>
  <c r="AB139" i="13" s="1"/>
  <c r="AF139" i="13" s="1"/>
  <c r="W138" i="13"/>
  <c r="I138" i="13"/>
  <c r="AB138" i="13" s="1"/>
  <c r="AF138" i="13" s="1"/>
  <c r="W137" i="13"/>
  <c r="I137" i="13"/>
  <c r="AB137" i="13" s="1"/>
  <c r="AF137" i="13" s="1"/>
  <c r="AF135" i="13"/>
  <c r="I135" i="13"/>
  <c r="U135" i="13" s="1"/>
  <c r="W135" i="13" s="1"/>
  <c r="W134" i="13"/>
  <c r="I134" i="13"/>
  <c r="AB134" i="13" s="1"/>
  <c r="AF134" i="13" s="1"/>
  <c r="W133" i="13"/>
  <c r="I133" i="13"/>
  <c r="AB133" i="13" s="1"/>
  <c r="AF133" i="13" s="1"/>
  <c r="W132" i="13"/>
  <c r="I132" i="13"/>
  <c r="AB132" i="13" s="1"/>
  <c r="AF132" i="13" s="1"/>
  <c r="W131" i="13"/>
  <c r="I131" i="13"/>
  <c r="AB131" i="13" s="1"/>
  <c r="AF131" i="13" s="1"/>
  <c r="AF130" i="13"/>
  <c r="I130" i="13"/>
  <c r="M130" i="13" s="1"/>
  <c r="W130" i="13" s="1"/>
  <c r="AF129" i="13"/>
  <c r="I129" i="13"/>
  <c r="M129" i="13" s="1"/>
  <c r="W129" i="13" s="1"/>
  <c r="AF128" i="13"/>
  <c r="I128" i="13"/>
  <c r="T128" i="13" s="1"/>
  <c r="W128" i="13" s="1"/>
  <c r="AF127" i="13"/>
  <c r="I127" i="13"/>
  <c r="T127" i="13" s="1"/>
  <c r="W127" i="13" s="1"/>
  <c r="AF126" i="13"/>
  <c r="I126" i="13"/>
  <c r="S126" i="13" s="1"/>
  <c r="W126" i="13" s="1"/>
  <c r="AF125" i="13"/>
  <c r="I125" i="13"/>
  <c r="S125" i="13" s="1"/>
  <c r="W125" i="13" s="1"/>
  <c r="AF118" i="13"/>
  <c r="I118" i="13"/>
  <c r="M118" i="13" s="1"/>
  <c r="W118" i="13" s="1"/>
  <c r="I117" i="13"/>
  <c r="M117" i="13" s="1"/>
  <c r="W117" i="13" s="1"/>
  <c r="AF117" i="13"/>
  <c r="AF112" i="13"/>
  <c r="I112" i="13"/>
  <c r="L112" i="13" s="1"/>
  <c r="W112" i="13" s="1"/>
  <c r="AF108" i="13"/>
  <c r="I108" i="13"/>
  <c r="K108" i="13" s="1"/>
  <c r="W108" i="13" s="1"/>
  <c r="AF107" i="13"/>
  <c r="I107" i="13"/>
  <c r="K107" i="13" s="1"/>
  <c r="W107" i="13" s="1"/>
  <c r="AF101" i="13"/>
  <c r="I101" i="13"/>
  <c r="L101" i="13" s="1"/>
  <c r="W101" i="13" s="1"/>
  <c r="AH128" i="13" l="1"/>
  <c r="AH130" i="13"/>
  <c r="AH134" i="13"/>
  <c r="AH148" i="13"/>
  <c r="AH137" i="13"/>
  <c r="AH132" i="13"/>
  <c r="AH141" i="13"/>
  <c r="AH143" i="13"/>
  <c r="AH139" i="13"/>
  <c r="AH131" i="13"/>
  <c r="AH133" i="13"/>
  <c r="AH138" i="13"/>
  <c r="AH146" i="13"/>
  <c r="AH145" i="13"/>
  <c r="AH142" i="13"/>
  <c r="AH144" i="13"/>
  <c r="AH125" i="13"/>
  <c r="AH126" i="13"/>
  <c r="AH127" i="13"/>
  <c r="AH129" i="13"/>
  <c r="AH135" i="13"/>
  <c r="AH118" i="13"/>
  <c r="AH117" i="13"/>
  <c r="AH112" i="13"/>
  <c r="AH107" i="13"/>
  <c r="AH108" i="13"/>
  <c r="AH101" i="13"/>
  <c r="W90" i="13"/>
  <c r="R91" i="13"/>
  <c r="Q91" i="13"/>
  <c r="P91" i="13"/>
  <c r="J91" i="13"/>
  <c r="AF49" i="13"/>
  <c r="I49" i="13"/>
  <c r="K49" i="13" s="1"/>
  <c r="W49" i="13" s="1"/>
  <c r="AH49" i="13" l="1"/>
  <c r="I7" i="13"/>
  <c r="M7" i="13" s="1"/>
  <c r="W7" i="13" s="1"/>
  <c r="AF7" i="13"/>
  <c r="I8" i="13"/>
  <c r="M8" i="13" s="1"/>
  <c r="W8" i="13" s="1"/>
  <c r="AF8" i="13"/>
  <c r="I9" i="13"/>
  <c r="M9" i="13" s="1"/>
  <c r="W9" i="13" s="1"/>
  <c r="AF9" i="13"/>
  <c r="I12" i="13"/>
  <c r="K12" i="13" s="1"/>
  <c r="AF12" i="13"/>
  <c r="I13" i="13"/>
  <c r="M13" i="13" s="1"/>
  <c r="W13" i="13" s="1"/>
  <c r="AF13" i="13"/>
  <c r="I14" i="13"/>
  <c r="K14" i="13" s="1"/>
  <c r="W14" i="13" s="1"/>
  <c r="AF14" i="13"/>
  <c r="I18" i="13"/>
  <c r="M18" i="13" s="1"/>
  <c r="W18" i="13" s="1"/>
  <c r="AF18" i="13"/>
  <c r="I19" i="13"/>
  <c r="J19" i="13" s="1"/>
  <c r="W19" i="13" s="1"/>
  <c r="AF19" i="13"/>
  <c r="I20" i="13"/>
  <c r="M20" i="13" s="1"/>
  <c r="W20" i="13" s="1"/>
  <c r="AF20" i="13"/>
  <c r="I21" i="13"/>
  <c r="M21" i="13" s="1"/>
  <c r="W21" i="13" s="1"/>
  <c r="AF21" i="13"/>
  <c r="I22" i="13"/>
  <c r="L22" i="13" s="1"/>
  <c r="W22" i="13" s="1"/>
  <c r="AF22" i="13"/>
  <c r="I23" i="13"/>
  <c r="L23" i="13" s="1"/>
  <c r="W23" i="13" s="1"/>
  <c r="AF23" i="13"/>
  <c r="AF28" i="13"/>
  <c r="I29" i="13"/>
  <c r="AB29" i="13" s="1"/>
  <c r="AF29" i="13" s="1"/>
  <c r="W29" i="13"/>
  <c r="I30" i="13"/>
  <c r="AB30" i="13" s="1"/>
  <c r="AF30" i="13" s="1"/>
  <c r="W30" i="13"/>
  <c r="I31" i="13"/>
  <c r="AB31" i="13" s="1"/>
  <c r="AF31" i="13" s="1"/>
  <c r="W31" i="13"/>
  <c r="I32" i="13"/>
  <c r="Y32" i="13" s="1"/>
  <c r="AF32" i="13" s="1"/>
  <c r="W32" i="13"/>
  <c r="I33" i="13"/>
  <c r="Z33" i="13" s="1"/>
  <c r="AF33" i="13" s="1"/>
  <c r="W33" i="13"/>
  <c r="I34" i="13"/>
  <c r="AA34" i="13" s="1"/>
  <c r="AF34" i="13" s="1"/>
  <c r="W34" i="13"/>
  <c r="I35" i="13"/>
  <c r="AB35" i="13" s="1"/>
  <c r="AF35" i="13" s="1"/>
  <c r="W35" i="13"/>
  <c r="I36" i="13"/>
  <c r="AD36" i="13" s="1"/>
  <c r="AF36" i="13" s="1"/>
  <c r="W36" i="13"/>
  <c r="W12" i="13" l="1"/>
  <c r="AH18" i="13"/>
  <c r="AH23" i="13"/>
  <c r="AF124" i="13" l="1"/>
  <c r="I124" i="13"/>
  <c r="L124" i="13" s="1"/>
  <c r="W124" i="13" s="1"/>
  <c r="AF64" i="13"/>
  <c r="I64" i="13"/>
  <c r="L64" i="13" s="1"/>
  <c r="W64" i="13" s="1"/>
  <c r="C10" i="3"/>
  <c r="F10" i="3"/>
  <c r="H150" i="13" s="1"/>
  <c r="H10" i="3"/>
  <c r="E10" i="3" l="1"/>
  <c r="AH124" i="13"/>
  <c r="AH64" i="13"/>
  <c r="H37" i="13" l="1"/>
  <c r="H90" i="13"/>
  <c r="AH22" i="13"/>
  <c r="AF81" i="13" l="1"/>
  <c r="AF82" i="13"/>
  <c r="W73" i="13"/>
  <c r="I81" i="13"/>
  <c r="N81" i="13" s="1"/>
  <c r="N91" i="13" s="1"/>
  <c r="I82" i="13"/>
  <c r="O82" i="13" s="1"/>
  <c r="O91" i="13" s="1"/>
  <c r="W82" i="13" l="1"/>
  <c r="AH82" i="13" s="1"/>
  <c r="W81" i="13"/>
  <c r="AH81" i="13" s="1"/>
  <c r="S38" i="13"/>
  <c r="C21" i="3" s="1"/>
  <c r="N38" i="13"/>
  <c r="C16" i="3" s="1"/>
  <c r="W150" i="13" l="1"/>
  <c r="I150" i="13"/>
  <c r="AE150" i="13" s="1"/>
  <c r="AE151" i="13" s="1"/>
  <c r="AA151" i="13"/>
  <c r="F29" i="3" s="1"/>
  <c r="J151" i="13"/>
  <c r="N151" i="13"/>
  <c r="F16" i="3" s="1"/>
  <c r="O151" i="13"/>
  <c r="F17" i="3" s="1"/>
  <c r="P151" i="13"/>
  <c r="F18" i="3" s="1"/>
  <c r="Q151" i="13"/>
  <c r="F19" i="3" s="1"/>
  <c r="R151" i="13"/>
  <c r="F20" i="3" s="1"/>
  <c r="I90" i="13"/>
  <c r="AE90" i="13" s="1"/>
  <c r="AE91" i="13" s="1"/>
  <c r="E33" i="3" s="1"/>
  <c r="W88" i="13"/>
  <c r="I88" i="13"/>
  <c r="AD88" i="13" s="1"/>
  <c r="AF88" i="13" s="1"/>
  <c r="W87" i="13"/>
  <c r="W86" i="13"/>
  <c r="I86" i="13"/>
  <c r="AB86" i="13" s="1"/>
  <c r="AF86" i="13" s="1"/>
  <c r="W85" i="13"/>
  <c r="I85" i="13"/>
  <c r="AA85" i="13" s="1"/>
  <c r="AF85" i="13" s="1"/>
  <c r="W84" i="13"/>
  <c r="I84" i="13"/>
  <c r="Z84" i="13" s="1"/>
  <c r="Z91" i="13" s="1"/>
  <c r="E28" i="3" s="1"/>
  <c r="W83" i="13"/>
  <c r="I83" i="13"/>
  <c r="Y83" i="13" s="1"/>
  <c r="AF83" i="13" s="1"/>
  <c r="AF80" i="13"/>
  <c r="AH31" i="13"/>
  <c r="E16" i="3"/>
  <c r="E17" i="3"/>
  <c r="E18" i="3"/>
  <c r="E19" i="3"/>
  <c r="E20" i="3"/>
  <c r="H20" i="3" s="1"/>
  <c r="W37" i="13"/>
  <c r="W79" i="13"/>
  <c r="H16" i="3" l="1"/>
  <c r="H18" i="3"/>
  <c r="H19" i="3"/>
  <c r="H17" i="3"/>
  <c r="F33" i="3"/>
  <c r="H33" i="3" s="1"/>
  <c r="AH86" i="13"/>
  <c r="AH88" i="13"/>
  <c r="AH83" i="13"/>
  <c r="AH85" i="13"/>
  <c r="AH33" i="13"/>
  <c r="AH30" i="13"/>
  <c r="AH34" i="13"/>
  <c r="AH35" i="13"/>
  <c r="AD151" i="13"/>
  <c r="F32" i="3" s="1"/>
  <c r="AD91" i="13"/>
  <c r="E32" i="3" s="1"/>
  <c r="Z151" i="13"/>
  <c r="F28" i="3" s="1"/>
  <c r="H28" i="3" s="1"/>
  <c r="AH32" i="13"/>
  <c r="AH36" i="13"/>
  <c r="AA91" i="13"/>
  <c r="E29" i="3" s="1"/>
  <c r="H29" i="3" s="1"/>
  <c r="AF90" i="13"/>
  <c r="AH90" i="13" s="1"/>
  <c r="AF150" i="13"/>
  <c r="AH150" i="13" s="1"/>
  <c r="AF84" i="13"/>
  <c r="AH84" i="13" s="1"/>
  <c r="AH29" i="13"/>
  <c r="Y151" i="13"/>
  <c r="F27" i="3" s="1"/>
  <c r="H32" i="3" l="1"/>
  <c r="U151" i="13"/>
  <c r="F23" i="3" s="1"/>
  <c r="I79" i="13"/>
  <c r="AB79" i="13" s="1"/>
  <c r="AF79" i="13" s="1"/>
  <c r="AH79" i="13" s="1"/>
  <c r="W71" i="13" l="1"/>
  <c r="W72" i="13"/>
  <c r="W74" i="13"/>
  <c r="W77" i="13"/>
  <c r="W78" i="13"/>
  <c r="AF98" i="13"/>
  <c r="AF99" i="13"/>
  <c r="AF100" i="13"/>
  <c r="AF104" i="13"/>
  <c r="AF105" i="13"/>
  <c r="AF106" i="13"/>
  <c r="AF111" i="13"/>
  <c r="AF97" i="13"/>
  <c r="AF45" i="13"/>
  <c r="AF46" i="13"/>
  <c r="AF47" i="13"/>
  <c r="AF48" i="13"/>
  <c r="AF51" i="13"/>
  <c r="AF52" i="13"/>
  <c r="AF53" i="13"/>
  <c r="AF54" i="13"/>
  <c r="AF55" i="13"/>
  <c r="AF58" i="13"/>
  <c r="AF59" i="13"/>
  <c r="AF62" i="13"/>
  <c r="AF63" i="13"/>
  <c r="AF65" i="13"/>
  <c r="AF66" i="13"/>
  <c r="AF67" i="13"/>
  <c r="AF68" i="13"/>
  <c r="AF69" i="13"/>
  <c r="AF70" i="13"/>
  <c r="AF43" i="13"/>
  <c r="I98" i="13"/>
  <c r="K98" i="13" s="1"/>
  <c r="I99" i="13"/>
  <c r="M99" i="13" s="1"/>
  <c r="W99" i="13" s="1"/>
  <c r="I100" i="13"/>
  <c r="L100" i="13" s="1"/>
  <c r="I104" i="13"/>
  <c r="M104" i="13" s="1"/>
  <c r="W104" i="13" s="1"/>
  <c r="I105" i="13"/>
  <c r="L105" i="13" s="1"/>
  <c r="W105" i="13" s="1"/>
  <c r="I106" i="13"/>
  <c r="M106" i="13" s="1"/>
  <c r="W106" i="13" s="1"/>
  <c r="I111" i="13"/>
  <c r="M111" i="13" s="1"/>
  <c r="W111" i="13" s="1"/>
  <c r="I97" i="13"/>
  <c r="I45" i="13"/>
  <c r="M45" i="13" s="1"/>
  <c r="I46" i="13"/>
  <c r="L46" i="13" s="1"/>
  <c r="I47" i="13"/>
  <c r="M47" i="13" s="1"/>
  <c r="I48" i="13"/>
  <c r="K48" i="13" s="1"/>
  <c r="I51" i="13"/>
  <c r="L51" i="13" s="1"/>
  <c r="I52" i="13"/>
  <c r="M52" i="13" s="1"/>
  <c r="W52" i="13" s="1"/>
  <c r="I53" i="13"/>
  <c r="L53" i="13" s="1"/>
  <c r="W53" i="13" s="1"/>
  <c r="I54" i="13"/>
  <c r="M54" i="13" s="1"/>
  <c r="W54" i="13" s="1"/>
  <c r="I55" i="13"/>
  <c r="L55" i="13" s="1"/>
  <c r="I58" i="13"/>
  <c r="M58" i="13" s="1"/>
  <c r="W58" i="13" s="1"/>
  <c r="I59" i="13"/>
  <c r="L59" i="13" s="1"/>
  <c r="W59" i="13" s="1"/>
  <c r="I62" i="13"/>
  <c r="M62" i="13" s="1"/>
  <c r="W62" i="13" s="1"/>
  <c r="I63" i="13"/>
  <c r="L63" i="13" s="1"/>
  <c r="W63" i="13" s="1"/>
  <c r="I65" i="13"/>
  <c r="I66" i="13"/>
  <c r="I67" i="13"/>
  <c r="T67" i="13" s="1"/>
  <c r="I68" i="13"/>
  <c r="T68" i="13" s="1"/>
  <c r="W68" i="13" s="1"/>
  <c r="I69" i="13"/>
  <c r="M69" i="13" s="1"/>
  <c r="W69" i="13" s="1"/>
  <c r="I70" i="13"/>
  <c r="M70" i="13" s="1"/>
  <c r="W70" i="13" s="1"/>
  <c r="I71" i="13"/>
  <c r="AB71" i="13" s="1"/>
  <c r="I72" i="13"/>
  <c r="AB72" i="13" s="1"/>
  <c r="AF72" i="13" s="1"/>
  <c r="I73" i="13"/>
  <c r="AB73" i="13" s="1"/>
  <c r="AF73" i="13" s="1"/>
  <c r="AH73" i="13" s="1"/>
  <c r="I74" i="13"/>
  <c r="AB74" i="13" s="1"/>
  <c r="AF74" i="13" s="1"/>
  <c r="I76" i="13"/>
  <c r="Y91" i="13"/>
  <c r="E27" i="3" s="1"/>
  <c r="H27" i="3" s="1"/>
  <c r="I77" i="13"/>
  <c r="AB77" i="13" s="1"/>
  <c r="AF77" i="13" s="1"/>
  <c r="I78" i="13"/>
  <c r="AB78" i="13" s="1"/>
  <c r="I43" i="13"/>
  <c r="I6" i="13"/>
  <c r="M6" i="13" s="1"/>
  <c r="W6" i="13" s="1"/>
  <c r="K38" i="13"/>
  <c r="C13" i="3" s="1"/>
  <c r="J38" i="13"/>
  <c r="AF6" i="13"/>
  <c r="AD38" i="13"/>
  <c r="AB38" i="13"/>
  <c r="C30" i="3" s="1"/>
  <c r="AA38" i="13"/>
  <c r="Z38" i="13"/>
  <c r="Y38" i="13"/>
  <c r="T38" i="13"/>
  <c r="C22" i="3" s="1"/>
  <c r="R38" i="13"/>
  <c r="Q38" i="13"/>
  <c r="P38" i="13"/>
  <c r="O38" i="13"/>
  <c r="W51" i="13" l="1"/>
  <c r="AH51" i="13" s="1"/>
  <c r="W55" i="13"/>
  <c r="AH55" i="13" s="1"/>
  <c r="AH77" i="13"/>
  <c r="AH111" i="13"/>
  <c r="AH104" i="13"/>
  <c r="AH105" i="13"/>
  <c r="AH106" i="13"/>
  <c r="AH99" i="13"/>
  <c r="T91" i="13"/>
  <c r="E22" i="3" s="1"/>
  <c r="AH74" i="13"/>
  <c r="W46" i="13"/>
  <c r="AH46" i="13" s="1"/>
  <c r="M91" i="13"/>
  <c r="E15" i="3" s="1"/>
  <c r="K91" i="13"/>
  <c r="E13" i="3" s="1"/>
  <c r="AB151" i="13"/>
  <c r="F30" i="3" s="1"/>
  <c r="AH72" i="13"/>
  <c r="AH70" i="13"/>
  <c r="C12" i="3"/>
  <c r="AH58" i="13"/>
  <c r="C20" i="3"/>
  <c r="C32" i="3"/>
  <c r="AH68" i="13"/>
  <c r="AH59" i="13"/>
  <c r="C19" i="3"/>
  <c r="AH69" i="13"/>
  <c r="AF76" i="13"/>
  <c r="U76" i="13"/>
  <c r="AH7" i="13"/>
  <c r="C18" i="3"/>
  <c r="C27" i="3"/>
  <c r="AH63" i="13"/>
  <c r="AH53" i="13"/>
  <c r="AH54" i="13"/>
  <c r="C28" i="3"/>
  <c r="C17" i="3"/>
  <c r="C29" i="3"/>
  <c r="AH62" i="13"/>
  <c r="AH52" i="13"/>
  <c r="AH8" i="13"/>
  <c r="AH6" i="13"/>
  <c r="AH21" i="13"/>
  <c r="AH13" i="13"/>
  <c r="AH9" i="13"/>
  <c r="AH20" i="13"/>
  <c r="AH12" i="13"/>
  <c r="T151" i="13"/>
  <c r="S151" i="13"/>
  <c r="S65" i="13"/>
  <c r="S66" i="13"/>
  <c r="W66" i="13" s="1"/>
  <c r="AH66" i="13" s="1"/>
  <c r="L151" i="13"/>
  <c r="F14" i="3" s="1"/>
  <c r="M97" i="13"/>
  <c r="W98" i="13"/>
  <c r="AH98" i="13" s="1"/>
  <c r="K151" i="13"/>
  <c r="AF71" i="13"/>
  <c r="AH71" i="13" s="1"/>
  <c r="AB91" i="13"/>
  <c r="W45" i="13"/>
  <c r="AH45" i="13" s="1"/>
  <c r="W48" i="13"/>
  <c r="AH48" i="13" s="1"/>
  <c r="AF78" i="13"/>
  <c r="AH78" i="13" s="1"/>
  <c r="W47" i="13"/>
  <c r="AH47" i="13" s="1"/>
  <c r="W67" i="13"/>
  <c r="AH67" i="13" s="1"/>
  <c r="AH19" i="13"/>
  <c r="L43" i="13"/>
  <c r="L91" i="13" s="1"/>
  <c r="W100" i="13"/>
  <c r="AH100" i="13" s="1"/>
  <c r="L38" i="13"/>
  <c r="C14" i="3" s="1"/>
  <c r="M38" i="13"/>
  <c r="C15" i="3" s="1"/>
  <c r="AH14" i="13"/>
  <c r="S91" i="13" l="1"/>
  <c r="E21" i="3" s="1"/>
  <c r="E14" i="3"/>
  <c r="H14" i="3" s="1"/>
  <c r="W76" i="13"/>
  <c r="AH76" i="13" s="1"/>
  <c r="U91" i="13"/>
  <c r="E23" i="3" s="1"/>
  <c r="H23" i="3" s="1"/>
  <c r="F13" i="3"/>
  <c r="H13" i="3" s="1"/>
  <c r="F21" i="3"/>
  <c r="F22" i="3"/>
  <c r="H22" i="3" s="1"/>
  <c r="E30" i="3"/>
  <c r="H30" i="3" s="1"/>
  <c r="W65" i="13"/>
  <c r="AH65" i="13" s="1"/>
  <c r="W97" i="13"/>
  <c r="M151" i="13"/>
  <c r="W43" i="13"/>
  <c r="AH43" i="13" s="1"/>
  <c r="AF5" i="13"/>
  <c r="H21" i="3" l="1"/>
  <c r="F15" i="3"/>
  <c r="H15" i="3" s="1"/>
  <c r="AH97" i="13"/>
  <c r="U5" i="13"/>
  <c r="U38" i="13" s="1"/>
  <c r="C23" i="3" s="1"/>
  <c r="W5" i="13" l="1"/>
  <c r="AH5" i="13" l="1"/>
  <c r="I37" i="13"/>
  <c r="AE37" i="13" l="1"/>
  <c r="AF37" i="13" l="1"/>
  <c r="AE38" i="13"/>
  <c r="C33" i="3" l="1"/>
  <c r="AH37" i="13"/>
  <c r="AF38" i="13" l="1"/>
  <c r="AC38" i="13"/>
  <c r="C31" i="3" l="1"/>
  <c r="C34" i="3" s="1"/>
  <c r="C24" i="3"/>
  <c r="E24" i="3"/>
  <c r="F24" i="3"/>
  <c r="H24" i="3"/>
  <c r="C25" i="3"/>
  <c r="E25" i="3"/>
  <c r="F25" i="3"/>
  <c r="H25" i="3"/>
  <c r="E31" i="3"/>
  <c r="F31" i="3"/>
  <c r="H31" i="3"/>
  <c r="E34" i="3"/>
  <c r="F34" i="3"/>
  <c r="H34" i="3"/>
  <c r="C35" i="3"/>
  <c r="E35" i="3"/>
  <c r="F35" i="3"/>
  <c r="H35" i="3"/>
  <c r="E37" i="3"/>
  <c r="F37" i="3"/>
  <c r="H37" i="3"/>
  <c r="E38" i="3"/>
  <c r="F38" i="3"/>
  <c r="H38" i="3"/>
  <c r="E39" i="3"/>
  <c r="F39" i="3"/>
  <c r="H39" i="3"/>
  <c r="E40" i="3"/>
  <c r="F40" i="3"/>
  <c r="H40" i="3"/>
  <c r="E41" i="3"/>
  <c r="F41" i="3"/>
  <c r="H41" i="3"/>
  <c r="H28" i="13"/>
  <c r="I28" i="13"/>
  <c r="V28" i="13"/>
  <c r="W28" i="13"/>
  <c r="AH28" i="13"/>
  <c r="I38" i="13"/>
  <c r="V38" i="13"/>
  <c r="W38" i="13"/>
  <c r="AH38" i="13"/>
  <c r="H80" i="13"/>
  <c r="I80" i="13"/>
  <c r="V80" i="13"/>
  <c r="W80" i="13"/>
  <c r="AH80" i="13"/>
  <c r="H87" i="13"/>
  <c r="I87" i="13"/>
  <c r="AC87" i="13"/>
  <c r="AF87" i="13"/>
  <c r="AH87" i="13"/>
  <c r="I91" i="13"/>
  <c r="V91" i="13"/>
  <c r="W91" i="13"/>
  <c r="AC91" i="13"/>
  <c r="AF91" i="13"/>
  <c r="AH91" i="13"/>
  <c r="H140" i="13"/>
  <c r="I140" i="13"/>
  <c r="V140" i="13"/>
  <c r="W140" i="13"/>
  <c r="AH140" i="13"/>
  <c r="H147" i="13"/>
  <c r="I147" i="13"/>
  <c r="AC147" i="13"/>
  <c r="AF147" i="13"/>
  <c r="AH147" i="13"/>
  <c r="I151" i="13"/>
  <c r="V151" i="13"/>
  <c r="W151" i="13"/>
  <c r="AC151" i="13"/>
  <c r="AF151" i="13"/>
  <c r="AH151" i="13"/>
</calcChain>
</file>

<file path=xl/sharedStrings.xml><?xml version="1.0" encoding="utf-8"?>
<sst xmlns="http://schemas.openxmlformats.org/spreadsheetml/2006/main" count="981" uniqueCount="241">
  <si>
    <t>Variable Costs:</t>
  </si>
  <si>
    <t>Annual</t>
  </si>
  <si>
    <t>Overhead</t>
  </si>
  <si>
    <t>Combine</t>
  </si>
  <si>
    <t>Total Fixed Costs</t>
  </si>
  <si>
    <t>Operation</t>
  </si>
  <si>
    <t>Description</t>
  </si>
  <si>
    <t>Per  Acre</t>
  </si>
  <si>
    <t>Total  Income:</t>
  </si>
  <si>
    <t>Seed and  Plants</t>
  </si>
  <si>
    <t>Chemicals</t>
  </si>
  <si>
    <t>Custom Work</t>
  </si>
  <si>
    <t>Hired  Labor  (Incl. Irrigation)</t>
  </si>
  <si>
    <t>Operator  Labor</t>
  </si>
  <si>
    <t>Machinery  Fuel</t>
  </si>
  <si>
    <t>Machinery  Repairs</t>
  </si>
  <si>
    <t>Irrigation  Power/Water</t>
  </si>
  <si>
    <t>Land  Charge</t>
  </si>
  <si>
    <t>Machinery  Ownership</t>
  </si>
  <si>
    <t>Building  Ownership</t>
  </si>
  <si>
    <t>Total  Fixed Costs:</t>
  </si>
  <si>
    <t>Total  Costs:</t>
  </si>
  <si>
    <t>Economic  Summary:</t>
  </si>
  <si>
    <t xml:space="preserve">Break-Even Yield (Per Acre) </t>
  </si>
  <si>
    <t>Total Cost Per Pound</t>
  </si>
  <si>
    <t>Ripper</t>
  </si>
  <si>
    <t>Plow &amp; Pack</t>
  </si>
  <si>
    <t>Harrow &amp; Roll</t>
  </si>
  <si>
    <t>Seedling Weed Control</t>
  </si>
  <si>
    <t>Buggy</t>
  </si>
  <si>
    <t>Pre-Emerge Weed Control</t>
  </si>
  <si>
    <t>Slug Control</t>
  </si>
  <si>
    <t>Fertilize - Spring</t>
  </si>
  <si>
    <t>Rodent Control</t>
  </si>
  <si>
    <t>Broadleaf Weed Control</t>
  </si>
  <si>
    <t>Rogue Weed Control</t>
  </si>
  <si>
    <t>Plant Growth Regulator</t>
  </si>
  <si>
    <t>Swath</t>
  </si>
  <si>
    <t>Swather</t>
  </si>
  <si>
    <t>Clean &amp; Bag Seed</t>
  </si>
  <si>
    <t>Custom</t>
  </si>
  <si>
    <t>Bale</t>
  </si>
  <si>
    <t>Flail</t>
  </si>
  <si>
    <t>Flail residue</t>
  </si>
  <si>
    <t>ATV/walk</t>
  </si>
  <si>
    <t>Weed Control</t>
  </si>
  <si>
    <t>Land charge</t>
  </si>
  <si>
    <t>Establishment</t>
  </si>
  <si>
    <t>Seed Cost</t>
  </si>
  <si>
    <t>Slug Bait Cost</t>
  </si>
  <si>
    <t>Growth Regulator Chemical Cost</t>
  </si>
  <si>
    <t>Rust Control Spray Chemical Cost</t>
  </si>
  <si>
    <t>Herbicide Cost</t>
  </si>
  <si>
    <t>Harvest</t>
  </si>
  <si>
    <t>Shipping</t>
  </si>
  <si>
    <t>Fertilizer/Lime</t>
  </si>
  <si>
    <t>Fertilizer Material</t>
  </si>
  <si>
    <t>YEAR ONE</t>
  </si>
  <si>
    <t>YEAR TWO</t>
  </si>
  <si>
    <t>Rent</t>
  </si>
  <si>
    <t>Fertilizer &amp; Lime</t>
  </si>
  <si>
    <t>Broadleaf Herbicide Cost</t>
  </si>
  <si>
    <t>COMMENTS</t>
  </si>
  <si>
    <t>ESTABLISHMENT</t>
  </si>
  <si>
    <t>Other Fixed Costs</t>
  </si>
  <si>
    <t>Other Variable Costs</t>
  </si>
  <si>
    <t xml:space="preserve">Hired  Labor  </t>
  </si>
  <si>
    <t>Irrigation  Power &amp; Water</t>
  </si>
  <si>
    <t>Seed &amp; Plants</t>
  </si>
  <si>
    <t>Month &amp; Year</t>
  </si>
  <si>
    <t>Management Fee</t>
  </si>
  <si>
    <t>Estab Amort 2 years</t>
  </si>
  <si>
    <t>Total Variable Costs</t>
  </si>
  <si>
    <t xml:space="preserve">Quantity </t>
  </si>
  <si>
    <t>Price</t>
  </si>
  <si>
    <t>Insurance</t>
  </si>
  <si>
    <t>Taxes (Real Estate)</t>
  </si>
  <si>
    <t>Professional</t>
  </si>
  <si>
    <t>Supplies</t>
  </si>
  <si>
    <t>TOTAL YEAR TWO COSTS</t>
  </si>
  <si>
    <t>TOTAL YEAR ONE COSTS</t>
  </si>
  <si>
    <t>Enterprise Cost Class</t>
  </si>
  <si>
    <t>Clean, Bag &amp; Ship</t>
  </si>
  <si>
    <t>Interest - Operating  Capital</t>
  </si>
  <si>
    <t>Fuel</t>
  </si>
  <si>
    <t>Phone</t>
  </si>
  <si>
    <t>Telephone &amp; Communications</t>
  </si>
  <si>
    <t>CPA, Attorney, Office, Meetings</t>
  </si>
  <si>
    <t>Farm and Office Supplies</t>
  </si>
  <si>
    <t>Real Estate</t>
  </si>
  <si>
    <t>Custom Harvest</t>
  </si>
  <si>
    <t>Custom Other Expenses</t>
  </si>
  <si>
    <t>Fall Fertilizer</t>
  </si>
  <si>
    <t>Machinery Ownership</t>
  </si>
  <si>
    <t>Building Ownership</t>
  </si>
  <si>
    <t>Establishment  Amortization</t>
  </si>
  <si>
    <t>Land Rent/Charge</t>
  </si>
  <si>
    <t>Interest</t>
  </si>
  <si>
    <t>Interest on Operating Capital</t>
  </si>
  <si>
    <t>Other Variables Costs</t>
  </si>
  <si>
    <t>Other Fixed Cost</t>
  </si>
  <si>
    <t>Oct</t>
  </si>
  <si>
    <t>Dec</t>
  </si>
  <si>
    <t>Mar</t>
  </si>
  <si>
    <t>May</t>
  </si>
  <si>
    <t>Jun</t>
  </si>
  <si>
    <t>Jul</t>
  </si>
  <si>
    <t>Aug</t>
  </si>
  <si>
    <t>Nov</t>
  </si>
  <si>
    <t>Apr</t>
  </si>
  <si>
    <t>Overhead - Fixed</t>
  </si>
  <si>
    <t>Operator Labor</t>
  </si>
  <si>
    <t>Hired Labor</t>
  </si>
  <si>
    <t xml:space="preserve">Utilities </t>
  </si>
  <si>
    <t>Land Charge</t>
  </si>
  <si>
    <t>Fixed Overhead</t>
  </si>
  <si>
    <t xml:space="preserve">Disc &amp; Pack/Harrow </t>
  </si>
  <si>
    <t>7% of Gross Receipts</t>
  </si>
  <si>
    <t>Year</t>
  </si>
  <si>
    <t>46-0-0 Urea</t>
  </si>
  <si>
    <t>Lime</t>
  </si>
  <si>
    <t>Wheel Tractor</t>
  </si>
  <si>
    <t>Offset Disc &amp; Pack/Harrow</t>
  </si>
  <si>
    <t>Tillage &amp; Finishing Combination</t>
  </si>
  <si>
    <t>Moldboard Plow &amp; Harrow/Roll</t>
  </si>
  <si>
    <t>Soil Probe/Auger</t>
  </si>
  <si>
    <t>Glyphosate</t>
  </si>
  <si>
    <t>Adjuvants, Surfactants &amp; Wetting Agents</t>
  </si>
  <si>
    <t>Assessed Property Tax</t>
  </si>
  <si>
    <t>Land Rent</t>
  </si>
  <si>
    <t>Machinery Depreciation</t>
  </si>
  <si>
    <t>Building Depreciation</t>
  </si>
  <si>
    <t>Overhead Charge</t>
  </si>
  <si>
    <t>Amortized Over Production Years</t>
  </si>
  <si>
    <t>Other Fixed or Overhead Costs</t>
  </si>
  <si>
    <t>Unit</t>
  </si>
  <si>
    <t>Acre</t>
  </si>
  <si>
    <t>Ton</t>
  </si>
  <si>
    <t>Improve Chemical Efficiency</t>
  </si>
  <si>
    <t>Custom Application</t>
  </si>
  <si>
    <t>Ditching - Drainage</t>
  </si>
  <si>
    <t>33-0-0-12</t>
  </si>
  <si>
    <t>ATV/Walk</t>
  </si>
  <si>
    <t>16-16-16</t>
  </si>
  <si>
    <t>Prowl H2O</t>
  </si>
  <si>
    <t>Liability - Non Payroll</t>
  </si>
  <si>
    <t>Slug Bait</t>
  </si>
  <si>
    <t>Fees, Tests, Certification, Bees</t>
  </si>
  <si>
    <t>Calculated revenue from harvested seed</t>
  </si>
  <si>
    <t>Data is imported from standards worksheet</t>
  </si>
  <si>
    <t>Net return + Owner labor + Operator labor + Management</t>
  </si>
  <si>
    <t>Total Costs / Value per pound</t>
  </si>
  <si>
    <t>Total Variable Costs:</t>
  </si>
  <si>
    <t>Total Income - Total Variable Costs</t>
  </si>
  <si>
    <t>Total Income - Total Costs</t>
  </si>
  <si>
    <t>Total Costs / Average Yield (Per Acre)</t>
  </si>
  <si>
    <t>Net Return Over Total Costs</t>
  </si>
  <si>
    <t>Net Return Over Variable Costs</t>
  </si>
  <si>
    <t>Return to Labor &amp; Management</t>
  </si>
  <si>
    <t>Production  and  Income:</t>
  </si>
  <si>
    <t>Yield</t>
  </si>
  <si>
    <t>Other Crop Income</t>
  </si>
  <si>
    <t>Total Costs (Variable + Fixed)</t>
  </si>
  <si>
    <t>Seed for Planting</t>
  </si>
  <si>
    <t>Economic summary calculations</t>
  </si>
  <si>
    <t>VARIABLE COSTS                    VARIABLE COSTS                    VARIABLE COSTS                    VARIABLE COSTS                    VARIABLE COSTS                    VARIABLE COSTS</t>
  </si>
  <si>
    <t xml:space="preserve">   </t>
  </si>
  <si>
    <t>FIXED COSTS                    FIXED COSTS                    FIXED COSTS                    FIXED COSTS</t>
  </si>
  <si>
    <t>Accumulative</t>
  </si>
  <si>
    <t>Sep</t>
  </si>
  <si>
    <t>Border Spray</t>
  </si>
  <si>
    <t>Border Spray Material Cost</t>
  </si>
  <si>
    <t>Spot Spray Weed Control</t>
  </si>
  <si>
    <t>Spot Spray Chemical Cost</t>
  </si>
  <si>
    <t>Palisade (PGR)</t>
  </si>
  <si>
    <t>Walk/ATV</t>
  </si>
  <si>
    <t>Value (per pound)</t>
  </si>
  <si>
    <t>Herbicide</t>
  </si>
  <si>
    <t>Rust Control - 1st Application</t>
  </si>
  <si>
    <t>Rust Control - 2nd Application</t>
  </si>
  <si>
    <t xml:space="preserve">Quilt/Fungicide </t>
  </si>
  <si>
    <t>Bale &amp; Stack Straw - Stumpage Check</t>
  </si>
  <si>
    <t>Weed and Insect Control</t>
  </si>
  <si>
    <t>Carbon Seeding</t>
  </si>
  <si>
    <t xml:space="preserve">46-0-0 Urea </t>
  </si>
  <si>
    <t>Jan</t>
  </si>
  <si>
    <t>Huskie</t>
  </si>
  <si>
    <t>Machinery Ownership &amp; Repair</t>
  </si>
  <si>
    <t>Building Ownership &amp; Repair</t>
  </si>
  <si>
    <r>
      <t xml:space="preserve">Crop  Enterprise  Cost Summary  for: </t>
    </r>
    <r>
      <rPr>
        <b/>
        <sz val="16"/>
        <color theme="3"/>
        <rFont val="Arial"/>
        <family val="2"/>
      </rPr>
      <t xml:space="preserve"> PERENNIAL RYEGRASS (Carbon Planted)</t>
    </r>
  </si>
  <si>
    <t>Fertilize Preplant (non carbon)</t>
  </si>
  <si>
    <t>Preplant Fertilizer Material (non carbon)</t>
  </si>
  <si>
    <t>Planting (non carbon)</t>
  </si>
  <si>
    <t>Seed Cost (non carbon)</t>
  </si>
  <si>
    <t>Taxes (Real Estate) 0 for fall estab.</t>
  </si>
  <si>
    <t>Land Cost - 0 for fall estab.</t>
  </si>
  <si>
    <t>Per Acre Cost</t>
  </si>
  <si>
    <t xml:space="preserve"> VARIABLE COSTS                    VARIABLE COSTS                    VARIABLE COSTS                    VARIABLE COSTS                    VARIABLE COSTS</t>
  </si>
  <si>
    <t xml:space="preserve">      FIXED COSTS                    FIXED COSTS                    FIXED COSTS</t>
  </si>
  <si>
    <t>Estab Amort years</t>
  </si>
  <si>
    <t>Electricity, Propane, Irrigation, Sanitation</t>
  </si>
  <si>
    <t>Gallon</t>
  </si>
  <si>
    <t>PER Acre PERENNIAL RYEGRASS SEED COSTS (Based on Custom Rates)</t>
  </si>
  <si>
    <t>Pound</t>
  </si>
  <si>
    <t>Bale &amp; Stack Straw - 1000 Pound Bale</t>
  </si>
  <si>
    <t>Dolomite</t>
  </si>
  <si>
    <t>OGSBA Assessment</t>
  </si>
  <si>
    <t>Axiom Ounces</t>
  </si>
  <si>
    <t>Ounces</t>
  </si>
  <si>
    <t>Pint</t>
  </si>
  <si>
    <t>2% of Year One Gross Receipts</t>
  </si>
  <si>
    <t>Corporate Activity Tax Estimate</t>
  </si>
  <si>
    <t>Tooling Description</t>
  </si>
  <si>
    <t>Lime Material</t>
  </si>
  <si>
    <t>Application: Lime &amp; Dolomite</t>
  </si>
  <si>
    <t>Dolomite Material</t>
  </si>
  <si>
    <t>Rodent Bait</t>
  </si>
  <si>
    <t>TOTAL YEAR ESTABLISHMENT COSTS</t>
  </si>
  <si>
    <t>Nortron</t>
  </si>
  <si>
    <t xml:space="preserve">Nortron </t>
  </si>
  <si>
    <t>Per acre yield average</t>
  </si>
  <si>
    <t>Blue cell color  =  A formula or function</t>
  </si>
  <si>
    <t>Establishment Year Costs  are amortized over production year(s)</t>
  </si>
  <si>
    <t>Primary  Crop Value:</t>
  </si>
  <si>
    <t>Fixed Costs:</t>
  </si>
  <si>
    <t>Stumpage, straw sales, grazing, etc.</t>
  </si>
  <si>
    <t>Production Year:  2023</t>
  </si>
  <si>
    <t>Stinger</t>
  </si>
  <si>
    <t>8% Int for 3 Months on Variable Costs</t>
  </si>
  <si>
    <t>8% Int for 6 Months on Variable Costs</t>
  </si>
  <si>
    <t>Tooling Description.                         (Inputs may vary)</t>
  </si>
  <si>
    <t>Study prepared by Phil La Vine and David Sunderland. Send recommendations to: Comments@SunderlandSolutions.com</t>
  </si>
  <si>
    <r>
      <rPr>
        <b/>
        <sz val="12"/>
        <color theme="1"/>
        <rFont val="Arial"/>
        <family val="2"/>
      </rPr>
      <t>IMPORTAN</t>
    </r>
    <r>
      <rPr>
        <sz val="12"/>
        <color theme="1"/>
        <rFont val="Arial"/>
        <family val="2"/>
      </rPr>
      <t>T: This cost study was prepared on the basis that labor and applications were preformed on a "custom work" basis. Individual practices will vary from farm to farm and field to field based on best practices. Practices including noted pesticides and fertilizers are derived from study group input. Individuals utilizing these cost studies will want to use information that is pertinent to their own practices. Optional and alternative practices do exist. Producers, Seed Dealers and Crop Advisors are encouraged to recommend edits that can be used to refine this budget study.</t>
    </r>
  </si>
  <si>
    <t>Including Irrigation</t>
  </si>
  <si>
    <t xml:space="preserve">CAT Worksheet </t>
  </si>
  <si>
    <t>Herbicide (optional)</t>
  </si>
  <si>
    <t>Tractor and Sprayer</t>
  </si>
  <si>
    <t>Soil/Grid Sample (every 2-4 years)</t>
  </si>
  <si>
    <t>Charcoal + Urea Mix</t>
  </si>
  <si>
    <t>OGSBA negotiated price</t>
  </si>
  <si>
    <t>Management Fee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</si>
</sst>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
    <numFmt numFmtId="165" formatCode="0.000"/>
    <numFmt numFmtId="166" formatCode="#,##0.000"/>
  </numFmts>
  <fonts count="22" x14ac:knownFonts="1">
    <font>
      <sz val="10"/>
      <color rgb="FF000000"/>
      <name val="Times New Roman"/>
      <charset val="204"/>
    </font>
    <font>
      <sz val="10"/>
      <color rgb="FF000000"/>
      <name val="Times New Roman"/>
      <family val="1"/>
    </font>
    <font>
      <b/>
      <sz val="16"/>
      <color theme="1"/>
      <name val="Arial"/>
      <family val="2"/>
    </font>
    <font>
      <b/>
      <sz val="16"/>
      <color theme="3"/>
      <name val="Arial"/>
      <family val="2"/>
    </font>
    <font>
      <sz val="10"/>
      <color rgb="FF000000"/>
      <name val="Times New Roman"/>
      <family val="1"/>
    </font>
    <font>
      <b/>
      <sz val="14"/>
      <color theme="1"/>
      <name val="Arial"/>
      <family val="2"/>
    </font>
    <font>
      <b/>
      <sz val="16"/>
      <color rgb="FF000000"/>
      <name val="Arial"/>
      <family val="2"/>
    </font>
    <font>
      <b/>
      <sz val="12"/>
      <color rgb="FF000000"/>
      <name val="Arial"/>
      <family val="2"/>
    </font>
    <font>
      <b/>
      <sz val="12"/>
      <color theme="1"/>
      <name val="Arial"/>
      <family val="2"/>
    </font>
    <font>
      <sz val="10"/>
      <color rgb="FF000000"/>
      <name val="Times New Roman"/>
      <family val="1"/>
    </font>
    <font>
      <sz val="12"/>
      <color rgb="FF000000"/>
      <name val="Arial"/>
      <family val="2"/>
    </font>
    <font>
      <sz val="12"/>
      <name val="Arial"/>
      <family val="2"/>
    </font>
    <font>
      <b/>
      <sz val="12"/>
      <name val="Arial"/>
      <family val="2"/>
    </font>
    <font>
      <sz val="12"/>
      <color theme="1"/>
      <name val="Arial"/>
      <family val="2"/>
    </font>
    <font>
      <sz val="8"/>
      <name val="Times New Roman"/>
      <family val="1"/>
    </font>
    <font>
      <b/>
      <sz val="12"/>
      <color rgb="FFFF0000"/>
      <name val="Arial"/>
      <family val="2"/>
    </font>
    <font>
      <sz val="12"/>
      <color rgb="FF2A2A2A"/>
      <name val="Arial"/>
      <family val="2"/>
    </font>
    <font>
      <sz val="12"/>
      <color rgb="FFFF0000"/>
      <name val="Arial"/>
      <family val="2"/>
    </font>
    <font>
      <sz val="12"/>
      <color rgb="FF3F3F3F"/>
      <name val="Arial"/>
      <family val="2"/>
    </font>
    <font>
      <sz val="12"/>
      <color theme="3"/>
      <name val="Arial"/>
      <family val="2"/>
    </font>
    <font>
      <sz val="11"/>
      <name val="Arial"/>
      <family val="2"/>
    </font>
    <font>
      <sz val="1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theme="6" tint="0.59999389629810485"/>
        <bgColor indexed="64"/>
      </patternFill>
    </fill>
    <fill>
      <patternFill patternType="solid">
        <fgColor rgb="FFD8E4BC"/>
        <bgColor rgb="FF000000"/>
      </patternFill>
    </fill>
    <fill>
      <patternFill patternType="solid">
        <fgColor rgb="FFDCE6F0"/>
        <bgColor indexed="64"/>
      </patternFill>
    </fill>
    <fill>
      <patternFill patternType="solid">
        <fgColor rgb="FFDCE6F1"/>
        <bgColor indexed="64"/>
      </patternFill>
    </fill>
    <fill>
      <patternFill patternType="solid">
        <fgColor rgb="FFFFFFE9"/>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4">
    <xf numFmtId="0" fontId="0" fillId="0" borderId="0"/>
    <xf numFmtId="0" fontId="1" fillId="0" borderId="0"/>
    <xf numFmtId="44" fontId="4" fillId="0" borderId="0" applyFont="0" applyFill="0" applyBorder="0" applyAlignment="0" applyProtection="0"/>
    <xf numFmtId="9" fontId="9" fillId="0" borderId="0" applyFont="0" applyFill="0" applyBorder="0" applyAlignment="0" applyProtection="0"/>
  </cellStyleXfs>
  <cellXfs count="231">
    <xf numFmtId="0" fontId="0" fillId="0" borderId="0" xfId="0" applyAlignment="1">
      <alignment horizontal="left" vertical="top"/>
    </xf>
    <xf numFmtId="2" fontId="2" fillId="0" borderId="0" xfId="2" applyNumberFormat="1" applyFont="1" applyAlignment="1">
      <alignment vertical="top"/>
    </xf>
    <xf numFmtId="0" fontId="6" fillId="0" borderId="0" xfId="1" applyFont="1"/>
    <xf numFmtId="0" fontId="7" fillId="0" borderId="0" xfId="1" applyFont="1" applyAlignment="1">
      <alignment horizontal="center"/>
    </xf>
    <xf numFmtId="0" fontId="7" fillId="0" borderId="0" xfId="1" applyFont="1"/>
    <xf numFmtId="0" fontId="7" fillId="0" borderId="0" xfId="1" applyFont="1" applyAlignment="1">
      <alignment wrapText="1"/>
    </xf>
    <xf numFmtId="0" fontId="10" fillId="0" borderId="0" xfId="1" applyFont="1" applyAlignment="1">
      <alignment horizontal="left"/>
    </xf>
    <xf numFmtId="4" fontId="10" fillId="0" borderId="0" xfId="1" applyNumberFormat="1" applyFont="1" applyAlignment="1">
      <alignment horizontal="right"/>
    </xf>
    <xf numFmtId="4" fontId="10" fillId="0" borderId="0" xfId="1" applyNumberFormat="1" applyFont="1" applyAlignment="1">
      <alignment horizontal="left"/>
    </xf>
    <xf numFmtId="0" fontId="10" fillId="0" borderId="0" xfId="1" applyFont="1" applyAlignment="1">
      <alignment horizontal="left" wrapText="1"/>
    </xf>
    <xf numFmtId="0" fontId="11" fillId="0" borderId="0" xfId="1" applyFont="1" applyAlignment="1">
      <alignment horizontal="left"/>
    </xf>
    <xf numFmtId="4" fontId="11" fillId="0" borderId="0" xfId="1" applyNumberFormat="1" applyFont="1" applyAlignment="1">
      <alignment horizontal="right"/>
    </xf>
    <xf numFmtId="0" fontId="11" fillId="0" borderId="6" xfId="1" applyFont="1" applyBorder="1"/>
    <xf numFmtId="0" fontId="11" fillId="0" borderId="6" xfId="1" applyFont="1" applyBorder="1" applyAlignment="1" applyProtection="1">
      <alignment wrapText="1"/>
      <protection locked="0"/>
    </xf>
    <xf numFmtId="4" fontId="10" fillId="0" borderId="18" xfId="1" applyNumberFormat="1" applyFont="1" applyBorder="1" applyAlignment="1">
      <alignment horizontal="right"/>
    </xf>
    <xf numFmtId="0" fontId="11" fillId="0" borderId="6" xfId="1" applyFont="1" applyBorder="1" applyAlignment="1">
      <alignment horizontal="left"/>
    </xf>
    <xf numFmtId="0" fontId="11" fillId="0" borderId="6" xfId="1" applyFont="1" applyBorder="1" applyAlignment="1" applyProtection="1">
      <alignment horizontal="left" wrapText="1"/>
      <protection locked="0"/>
    </xf>
    <xf numFmtId="17" fontId="11" fillId="0" borderId="6" xfId="1" applyNumberFormat="1" applyFont="1" applyBorder="1" applyAlignment="1">
      <alignment horizontal="left"/>
    </xf>
    <xf numFmtId="0" fontId="13" fillId="0" borderId="6" xfId="0" applyFont="1" applyBorder="1" applyAlignment="1" applyProtection="1">
      <alignment horizontal="left" wrapText="1"/>
      <protection locked="0"/>
    </xf>
    <xf numFmtId="17" fontId="10" fillId="0" borderId="6" xfId="1" applyNumberFormat="1" applyFont="1" applyBorder="1" applyAlignment="1" applyProtection="1">
      <alignment horizontal="left"/>
      <protection locked="0"/>
    </xf>
    <xf numFmtId="0" fontId="11" fillId="0" borderId="6" xfId="0" applyFont="1" applyBorder="1" applyAlignment="1" applyProtection="1">
      <alignment horizontal="left" wrapText="1"/>
      <protection locked="0"/>
    </xf>
    <xf numFmtId="0" fontId="11" fillId="0" borderId="6" xfId="1" applyFont="1" applyBorder="1" applyAlignment="1">
      <alignment horizontal="left" wrapText="1"/>
    </xf>
    <xf numFmtId="0" fontId="11" fillId="0" borderId="0" xfId="1" applyFont="1" applyAlignment="1">
      <alignment horizontal="left" wrapText="1"/>
    </xf>
    <xf numFmtId="0" fontId="11" fillId="0" borderId="0" xfId="1" applyFont="1" applyAlignment="1">
      <alignment horizontal="center"/>
    </xf>
    <xf numFmtId="2" fontId="8" fillId="0" borderId="0" xfId="2" applyNumberFormat="1" applyFont="1" applyFill="1" applyBorder="1" applyAlignment="1" applyProtection="1"/>
    <xf numFmtId="0" fontId="10" fillId="0" borderId="6" xfId="1" applyFont="1" applyBorder="1" applyAlignment="1" applyProtection="1">
      <alignment horizontal="left" wrapText="1"/>
      <protection locked="0"/>
    </xf>
    <xf numFmtId="4" fontId="10" fillId="2" borderId="6" xfId="1" applyNumberFormat="1" applyFont="1" applyFill="1" applyBorder="1" applyAlignment="1">
      <alignment horizontal="right"/>
    </xf>
    <xf numFmtId="0" fontId="11" fillId="0" borderId="6" xfId="1" applyFont="1" applyBorder="1" applyAlignment="1" applyProtection="1">
      <alignment horizontal="left"/>
      <protection locked="0"/>
    </xf>
    <xf numFmtId="0" fontId="11" fillId="0" borderId="9" xfId="1" applyFont="1" applyBorder="1"/>
    <xf numFmtId="0" fontId="11" fillId="0" borderId="9" xfId="1" applyFont="1" applyBorder="1" applyAlignment="1">
      <alignment horizontal="left"/>
    </xf>
    <xf numFmtId="0" fontId="11" fillId="0" borderId="9" xfId="1" applyFont="1" applyBorder="1" applyAlignment="1" applyProtection="1">
      <alignment horizontal="left" wrapText="1"/>
      <protection locked="0"/>
    </xf>
    <xf numFmtId="17" fontId="11" fillId="0" borderId="9" xfId="1" applyNumberFormat="1" applyFont="1" applyBorder="1" applyAlignment="1">
      <alignment horizontal="left"/>
    </xf>
    <xf numFmtId="4" fontId="10" fillId="0" borderId="17" xfId="1" applyNumberFormat="1" applyFont="1" applyBorder="1" applyAlignment="1">
      <alignment horizontal="right"/>
    </xf>
    <xf numFmtId="0" fontId="11" fillId="0" borderId="9" xfId="1" applyFont="1" applyBorder="1" applyAlignment="1" applyProtection="1">
      <alignment wrapText="1"/>
      <protection locked="0"/>
    </xf>
    <xf numFmtId="0" fontId="11" fillId="0" borderId="12" xfId="1" applyFont="1" applyBorder="1" applyAlignment="1">
      <alignment horizontal="left"/>
    </xf>
    <xf numFmtId="17" fontId="10" fillId="0" borderId="9" xfId="1" applyNumberFormat="1" applyFont="1" applyBorder="1" applyAlignment="1" applyProtection="1">
      <alignment horizontal="left"/>
      <protection locked="0"/>
    </xf>
    <xf numFmtId="2" fontId="8" fillId="0" borderId="6" xfId="2" applyNumberFormat="1" applyFont="1" applyFill="1" applyBorder="1" applyAlignment="1" applyProtection="1">
      <alignment horizontal="center" vertical="center"/>
    </xf>
    <xf numFmtId="2" fontId="7" fillId="0" borderId="6" xfId="0" applyNumberFormat="1" applyFont="1" applyBorder="1" applyAlignment="1">
      <alignment horizontal="center" vertical="center"/>
    </xf>
    <xf numFmtId="4" fontId="11" fillId="2" borderId="11" xfId="1" applyNumberFormat="1" applyFont="1" applyFill="1" applyBorder="1" applyAlignment="1">
      <alignment horizontal="right"/>
    </xf>
    <xf numFmtId="4" fontId="8" fillId="0" borderId="0" xfId="2" applyNumberFormat="1" applyFont="1" applyFill="1" applyBorder="1" applyAlignment="1" applyProtection="1">
      <alignment horizontal="center" vertical="center"/>
    </xf>
    <xf numFmtId="4" fontId="7" fillId="2" borderId="8" xfId="1" applyNumberFormat="1" applyFont="1" applyFill="1" applyBorder="1" applyAlignment="1">
      <alignment horizontal="right"/>
    </xf>
    <xf numFmtId="4" fontId="10" fillId="4" borderId="2" xfId="1" applyNumberFormat="1" applyFont="1" applyFill="1" applyBorder="1" applyAlignment="1">
      <alignment horizontal="right"/>
    </xf>
    <xf numFmtId="4" fontId="11" fillId="0" borderId="9" xfId="1" applyNumberFormat="1" applyFont="1" applyBorder="1" applyAlignment="1">
      <alignment horizontal="right"/>
    </xf>
    <xf numFmtId="4" fontId="11" fillId="0" borderId="6" xfId="1" applyNumberFormat="1" applyFont="1" applyBorder="1" applyAlignment="1">
      <alignment horizontal="right"/>
    </xf>
    <xf numFmtId="4" fontId="11" fillId="2" borderId="6" xfId="1" applyNumberFormat="1" applyFont="1" applyFill="1" applyBorder="1" applyAlignment="1">
      <alignment horizontal="right"/>
    </xf>
    <xf numFmtId="164" fontId="11" fillId="0" borderId="7" xfId="3" applyNumberFormat="1" applyFont="1" applyFill="1" applyBorder="1" applyAlignment="1" applyProtection="1">
      <alignment horizontal="right"/>
    </xf>
    <xf numFmtId="4" fontId="11" fillId="2" borderId="15" xfId="1" applyNumberFormat="1" applyFont="1" applyFill="1" applyBorder="1" applyAlignment="1">
      <alignment horizontal="right"/>
    </xf>
    <xf numFmtId="4" fontId="11" fillId="0" borderId="5" xfId="1" applyNumberFormat="1" applyFont="1" applyBorder="1" applyAlignment="1">
      <alignment horizontal="right"/>
    </xf>
    <xf numFmtId="4" fontId="7" fillId="0" borderId="0" xfId="1" applyNumberFormat="1" applyFont="1" applyAlignment="1">
      <alignment horizontal="right"/>
    </xf>
    <xf numFmtId="4" fontId="7" fillId="2" borderId="16" xfId="1" applyNumberFormat="1" applyFont="1" applyFill="1" applyBorder="1" applyAlignment="1">
      <alignment horizontal="right"/>
    </xf>
    <xf numFmtId="4" fontId="7" fillId="2" borderId="22" xfId="1" applyNumberFormat="1" applyFont="1" applyFill="1" applyBorder="1" applyAlignment="1">
      <alignment horizontal="right"/>
    </xf>
    <xf numFmtId="4" fontId="12" fillId="0" borderId="0" xfId="1" applyNumberFormat="1" applyFont="1" applyAlignment="1">
      <alignment horizontal="right"/>
    </xf>
    <xf numFmtId="4" fontId="7" fillId="2" borderId="19" xfId="1" applyNumberFormat="1" applyFont="1" applyFill="1" applyBorder="1" applyAlignment="1">
      <alignment horizontal="right"/>
    </xf>
    <xf numFmtId="4" fontId="11" fillId="2" borderId="17" xfId="1" applyNumberFormat="1" applyFont="1" applyFill="1" applyBorder="1" applyAlignment="1">
      <alignment horizontal="right"/>
    </xf>
    <xf numFmtId="4" fontId="11" fillId="2" borderId="9" xfId="1" applyNumberFormat="1" applyFont="1" applyFill="1" applyBorder="1" applyAlignment="1">
      <alignment horizontal="right"/>
    </xf>
    <xf numFmtId="4" fontId="11" fillId="2" borderId="18" xfId="1" applyNumberFormat="1" applyFont="1" applyFill="1" applyBorder="1" applyAlignment="1">
      <alignment horizontal="right"/>
    </xf>
    <xf numFmtId="4" fontId="7" fillId="2" borderId="20" xfId="1" applyNumberFormat="1" applyFont="1" applyFill="1" applyBorder="1" applyAlignment="1">
      <alignment horizontal="right"/>
    </xf>
    <xf numFmtId="4" fontId="7" fillId="2" borderId="3" xfId="1" applyNumberFormat="1" applyFont="1" applyFill="1" applyBorder="1" applyAlignment="1">
      <alignment horizontal="right"/>
    </xf>
    <xf numFmtId="4" fontId="10" fillId="2" borderId="17" xfId="1" applyNumberFormat="1" applyFont="1" applyFill="1" applyBorder="1" applyAlignment="1">
      <alignment horizontal="right"/>
    </xf>
    <xf numFmtId="4" fontId="10" fillId="2" borderId="9" xfId="1" applyNumberFormat="1" applyFont="1" applyFill="1" applyBorder="1" applyAlignment="1">
      <alignment horizontal="right"/>
    </xf>
    <xf numFmtId="4" fontId="10" fillId="2" borderId="12" xfId="1" applyNumberFormat="1" applyFont="1" applyFill="1" applyBorder="1" applyAlignment="1">
      <alignment horizontal="right"/>
    </xf>
    <xf numFmtId="4" fontId="10" fillId="2" borderId="18" xfId="1" applyNumberFormat="1" applyFont="1" applyFill="1" applyBorder="1" applyAlignment="1">
      <alignment horizontal="right"/>
    </xf>
    <xf numFmtId="4" fontId="10" fillId="2" borderId="11" xfId="1" applyNumberFormat="1" applyFont="1" applyFill="1" applyBorder="1" applyAlignment="1">
      <alignment horizontal="right"/>
    </xf>
    <xf numFmtId="4" fontId="10" fillId="2" borderId="17" xfId="0" applyNumberFormat="1" applyFont="1" applyFill="1" applyBorder="1" applyAlignment="1">
      <alignment horizontal="right"/>
    </xf>
    <xf numFmtId="4" fontId="10" fillId="2" borderId="0" xfId="0" applyNumberFormat="1" applyFont="1" applyFill="1" applyAlignment="1">
      <alignment horizontal="right"/>
    </xf>
    <xf numFmtId="4" fontId="10" fillId="2" borderId="18" xfId="0" applyNumberFormat="1" applyFont="1" applyFill="1" applyBorder="1" applyAlignment="1">
      <alignment horizontal="right"/>
    </xf>
    <xf numFmtId="4" fontId="10" fillId="2" borderId="6" xfId="0" applyNumberFormat="1" applyFont="1" applyFill="1" applyBorder="1" applyAlignment="1">
      <alignment horizontal="right"/>
    </xf>
    <xf numFmtId="4" fontId="10" fillId="2" borderId="11" xfId="0" applyNumberFormat="1" applyFont="1" applyFill="1" applyBorder="1" applyAlignment="1">
      <alignment horizontal="right"/>
    </xf>
    <xf numFmtId="4" fontId="10" fillId="2" borderId="7" xfId="1" applyNumberFormat="1" applyFont="1" applyFill="1" applyBorder="1" applyAlignment="1">
      <alignment horizontal="right"/>
    </xf>
    <xf numFmtId="4" fontId="10" fillId="0" borderId="17" xfId="0" applyNumberFormat="1" applyFont="1" applyBorder="1" applyAlignment="1">
      <alignment horizontal="right"/>
    </xf>
    <xf numFmtId="4" fontId="10" fillId="0" borderId="18" xfId="0" applyNumberFormat="1" applyFont="1" applyBorder="1" applyAlignment="1">
      <alignment horizontal="right"/>
    </xf>
    <xf numFmtId="164" fontId="11" fillId="0" borderId="9" xfId="3" applyNumberFormat="1" applyFont="1" applyFill="1" applyBorder="1" applyAlignment="1" applyProtection="1">
      <alignment horizontal="right"/>
    </xf>
    <xf numFmtId="2" fontId="8" fillId="0" borderId="7" xfId="2" applyNumberFormat="1" applyFont="1" applyFill="1" applyBorder="1" applyAlignment="1" applyProtection="1">
      <alignment horizontal="center" vertical="center"/>
    </xf>
    <xf numFmtId="2" fontId="7" fillId="0" borderId="5" xfId="0" applyNumberFormat="1" applyFont="1" applyBorder="1" applyAlignment="1">
      <alignment horizontal="center" vertical="center"/>
    </xf>
    <xf numFmtId="2" fontId="7" fillId="0" borderId="7" xfId="0" applyNumberFormat="1" applyFont="1" applyBorder="1" applyAlignment="1">
      <alignment horizontal="center" vertical="center"/>
    </xf>
    <xf numFmtId="2" fontId="13" fillId="0" borderId="0" xfId="2" applyNumberFormat="1" applyFont="1" applyBorder="1" applyAlignment="1">
      <alignment vertical="center" wrapText="1"/>
    </xf>
    <xf numFmtId="2" fontId="8" fillId="0" borderId="0" xfId="2" applyNumberFormat="1" applyFont="1" applyBorder="1" applyAlignment="1">
      <alignment vertical="top" wrapText="1"/>
    </xf>
    <xf numFmtId="2" fontId="13" fillId="0" borderId="0" xfId="2" applyNumberFormat="1" applyFont="1" applyAlignment="1">
      <alignment vertical="center" wrapText="1"/>
    </xf>
    <xf numFmtId="17" fontId="11" fillId="0" borderId="6" xfId="1" applyNumberFormat="1" applyFont="1" applyBorder="1" applyAlignment="1" applyProtection="1">
      <alignment horizontal="left"/>
      <protection locked="0"/>
    </xf>
    <xf numFmtId="4" fontId="12" fillId="2" borderId="16" xfId="1" applyNumberFormat="1" applyFont="1" applyFill="1" applyBorder="1" applyAlignment="1">
      <alignment horizontal="right"/>
    </xf>
    <xf numFmtId="4" fontId="11" fillId="0" borderId="0" xfId="1" applyNumberFormat="1" applyFont="1" applyAlignment="1">
      <alignment horizontal="left"/>
    </xf>
    <xf numFmtId="4" fontId="7" fillId="2" borderId="30" xfId="1" applyNumberFormat="1" applyFont="1" applyFill="1" applyBorder="1" applyAlignment="1">
      <alignment horizontal="right"/>
    </xf>
    <xf numFmtId="4" fontId="10" fillId="2" borderId="14" xfId="0" applyNumberFormat="1" applyFont="1" applyFill="1" applyBorder="1" applyAlignment="1">
      <alignment horizontal="right"/>
    </xf>
    <xf numFmtId="4" fontId="10" fillId="2" borderId="15" xfId="1" applyNumberFormat="1" applyFont="1" applyFill="1" applyBorder="1" applyAlignment="1">
      <alignment horizontal="right"/>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2" xfId="1" applyFont="1" applyFill="1" applyBorder="1" applyAlignment="1" applyProtection="1">
      <alignment horizontal="center" vertical="center" wrapText="1"/>
      <protection locked="0"/>
    </xf>
    <xf numFmtId="4" fontId="12" fillId="4" borderId="2" xfId="1" applyNumberFormat="1" applyFont="1" applyFill="1" applyBorder="1" applyAlignment="1">
      <alignment horizontal="center" vertical="center" wrapText="1"/>
    </xf>
    <xf numFmtId="4" fontId="7" fillId="4" borderId="2" xfId="1" applyNumberFormat="1" applyFont="1" applyFill="1" applyBorder="1" applyAlignment="1">
      <alignment horizontal="center" vertical="center" wrapText="1"/>
    </xf>
    <xf numFmtId="4" fontId="8" fillId="4" borderId="2" xfId="2" applyNumberFormat="1" applyFont="1" applyFill="1" applyBorder="1" applyAlignment="1" applyProtection="1">
      <alignment horizontal="center" vertical="center" wrapText="1"/>
    </xf>
    <xf numFmtId="4" fontId="8" fillId="4" borderId="3" xfId="2" applyNumberFormat="1" applyFont="1" applyFill="1" applyBorder="1" applyAlignment="1" applyProtection="1">
      <alignment horizontal="center" vertical="center" wrapText="1"/>
    </xf>
    <xf numFmtId="4" fontId="7" fillId="4" borderId="3" xfId="1" applyNumberFormat="1" applyFont="1" applyFill="1" applyBorder="1" applyAlignment="1">
      <alignment horizontal="center" vertical="center" wrapText="1"/>
    </xf>
    <xf numFmtId="4" fontId="10" fillId="0" borderId="0" xfId="1" applyNumberFormat="1" applyFont="1" applyAlignment="1">
      <alignment horizontal="center" vertical="center" wrapText="1"/>
    </xf>
    <xf numFmtId="0" fontId="10" fillId="0" borderId="0" xfId="1" applyFont="1" applyAlignment="1">
      <alignment horizontal="center" vertical="center" wrapText="1"/>
    </xf>
    <xf numFmtId="0" fontId="12" fillId="4" borderId="32" xfId="1" applyFont="1" applyFill="1" applyBorder="1" applyAlignment="1">
      <alignment horizontal="center" vertical="center" wrapText="1"/>
    </xf>
    <xf numFmtId="0" fontId="12" fillId="4" borderId="27" xfId="1" applyFont="1" applyFill="1" applyBorder="1" applyAlignment="1">
      <alignment horizontal="center" vertical="center" wrapText="1"/>
    </xf>
    <xf numFmtId="0" fontId="12" fillId="4" borderId="27" xfId="1" applyFont="1" applyFill="1" applyBorder="1" applyAlignment="1" applyProtection="1">
      <alignment horizontal="center" vertical="center" wrapText="1"/>
      <protection locked="0"/>
    </xf>
    <xf numFmtId="4" fontId="12" fillId="4" borderId="27" xfId="1" applyNumberFormat="1" applyFont="1" applyFill="1" applyBorder="1" applyAlignment="1">
      <alignment horizontal="center" vertical="center" wrapText="1"/>
    </xf>
    <xf numFmtId="4" fontId="8" fillId="4" borderId="33" xfId="2" applyNumberFormat="1" applyFont="1" applyFill="1" applyBorder="1" applyAlignment="1" applyProtection="1">
      <alignment horizontal="center" vertical="center" wrapText="1"/>
    </xf>
    <xf numFmtId="4" fontId="8" fillId="4" borderId="27" xfId="2" applyNumberFormat="1" applyFont="1" applyFill="1" applyBorder="1" applyAlignment="1" applyProtection="1">
      <alignment horizontal="center" vertical="center" wrapText="1"/>
    </xf>
    <xf numFmtId="4" fontId="7" fillId="4" borderId="27" xfId="1" applyNumberFormat="1" applyFont="1" applyFill="1" applyBorder="1" applyAlignment="1">
      <alignment horizontal="center" vertical="center" wrapText="1"/>
    </xf>
    <xf numFmtId="4" fontId="8" fillId="4" borderId="28" xfId="2" applyNumberFormat="1" applyFont="1" applyFill="1" applyBorder="1" applyAlignment="1" applyProtection="1">
      <alignment horizontal="center" vertical="center" wrapText="1"/>
    </xf>
    <xf numFmtId="4" fontId="7" fillId="4" borderId="34" xfId="1" applyNumberFormat="1" applyFont="1" applyFill="1" applyBorder="1" applyAlignment="1">
      <alignment horizontal="center" vertical="center" wrapText="1"/>
    </xf>
    <xf numFmtId="2" fontId="8" fillId="0" borderId="0" xfId="2" applyNumberFormat="1" applyFont="1" applyAlignment="1">
      <alignment vertical="top"/>
    </xf>
    <xf numFmtId="2" fontId="13" fillId="0" borderId="0" xfId="2" applyNumberFormat="1" applyFont="1" applyFill="1" applyBorder="1" applyAlignment="1">
      <alignment vertical="center"/>
    </xf>
    <xf numFmtId="2" fontId="15" fillId="0" borderId="0" xfId="2" applyNumberFormat="1" applyFont="1" applyAlignment="1">
      <alignment vertical="top"/>
    </xf>
    <xf numFmtId="2" fontId="13" fillId="0" borderId="0" xfId="2" applyNumberFormat="1" applyFont="1" applyAlignment="1">
      <alignment horizontal="left" vertical="center" indent="3"/>
    </xf>
    <xf numFmtId="2" fontId="13" fillId="0" borderId="0" xfId="2" applyNumberFormat="1" applyFont="1" applyAlignment="1">
      <alignment vertical="center"/>
    </xf>
    <xf numFmtId="2" fontId="5" fillId="0" borderId="1" xfId="2" applyNumberFormat="1" applyFont="1" applyBorder="1" applyAlignment="1">
      <alignment horizontal="center" vertical="center"/>
    </xf>
    <xf numFmtId="4" fontId="5" fillId="0" borderId="2" xfId="2" applyNumberFormat="1" applyFont="1" applyBorder="1" applyAlignment="1">
      <alignment horizontal="center" vertical="center"/>
    </xf>
    <xf numFmtId="4" fontId="5" fillId="0" borderId="2" xfId="2" applyNumberFormat="1" applyFont="1" applyBorder="1" applyAlignment="1">
      <alignment vertical="center"/>
    </xf>
    <xf numFmtId="2" fontId="5" fillId="0" borderId="2" xfId="2" applyNumberFormat="1" applyFont="1" applyBorder="1" applyAlignment="1">
      <alignment vertical="top"/>
    </xf>
    <xf numFmtId="2" fontId="5" fillId="0" borderId="2" xfId="2" applyNumberFormat="1" applyFont="1" applyBorder="1" applyAlignment="1">
      <alignment horizontal="center" vertical="center"/>
    </xf>
    <xf numFmtId="4" fontId="5" fillId="0" borderId="2" xfId="2" applyNumberFormat="1" applyFont="1" applyFill="1" applyBorder="1" applyAlignment="1">
      <alignment horizontal="center" vertical="center"/>
    </xf>
    <xf numFmtId="2" fontId="5" fillId="0" borderId="2" xfId="2" applyNumberFormat="1" applyFont="1" applyFill="1" applyBorder="1" applyAlignment="1">
      <alignment vertical="center"/>
    </xf>
    <xf numFmtId="2" fontId="8" fillId="0" borderId="0" xfId="2" applyNumberFormat="1" applyFont="1" applyAlignment="1">
      <alignment vertical="center"/>
    </xf>
    <xf numFmtId="4" fontId="12" fillId="2" borderId="8" xfId="1" applyNumberFormat="1" applyFont="1" applyFill="1" applyBorder="1" applyAlignment="1">
      <alignment horizontal="right"/>
    </xf>
    <xf numFmtId="4" fontId="12" fillId="2" borderId="28" xfId="1" applyNumberFormat="1" applyFont="1" applyFill="1" applyBorder="1" applyAlignment="1">
      <alignment horizontal="right"/>
    </xf>
    <xf numFmtId="4" fontId="12" fillId="2" borderId="2" xfId="1" applyNumberFormat="1" applyFont="1" applyFill="1" applyBorder="1" applyAlignment="1">
      <alignment horizontal="right"/>
    </xf>
    <xf numFmtId="4" fontId="12" fillId="0" borderId="2" xfId="1" applyNumberFormat="1" applyFont="1" applyBorder="1" applyAlignment="1">
      <alignment horizontal="right"/>
    </xf>
    <xf numFmtId="4" fontId="12" fillId="2" borderId="4" xfId="1" applyNumberFormat="1" applyFont="1" applyFill="1" applyBorder="1" applyAlignment="1">
      <alignment horizontal="right"/>
    </xf>
    <xf numFmtId="4" fontId="11" fillId="2" borderId="14" xfId="1" applyNumberFormat="1" applyFont="1" applyFill="1" applyBorder="1" applyAlignment="1">
      <alignment horizontal="right"/>
    </xf>
    <xf numFmtId="4" fontId="11" fillId="0" borderId="18" xfId="1" applyNumberFormat="1" applyFont="1" applyBorder="1" applyAlignment="1">
      <alignment horizontal="right"/>
    </xf>
    <xf numFmtId="4" fontId="12" fillId="0" borderId="28" xfId="1" applyNumberFormat="1" applyFont="1" applyBorder="1" applyAlignment="1">
      <alignment horizontal="right"/>
    </xf>
    <xf numFmtId="4" fontId="12" fillId="2" borderId="10" xfId="1" applyNumberFormat="1" applyFont="1" applyFill="1" applyBorder="1" applyAlignment="1">
      <alignment horizontal="right"/>
    </xf>
    <xf numFmtId="2" fontId="8" fillId="0" borderId="5" xfId="2" applyNumberFormat="1" applyFont="1" applyFill="1" applyBorder="1" applyAlignment="1" applyProtection="1">
      <alignment horizontal="center" vertical="center"/>
    </xf>
    <xf numFmtId="2" fontId="12" fillId="0" borderId="6" xfId="2" applyNumberFormat="1" applyFont="1" applyFill="1" applyBorder="1" applyAlignment="1" applyProtection="1">
      <alignment horizontal="center" vertical="center"/>
    </xf>
    <xf numFmtId="0" fontId="12" fillId="5" borderId="2" xfId="0" applyFont="1" applyFill="1" applyBorder="1" applyAlignment="1">
      <alignment horizontal="center" vertical="center" wrapText="1"/>
    </xf>
    <xf numFmtId="2" fontId="15" fillId="0" borderId="0" xfId="2" applyNumberFormat="1" applyFont="1" applyFill="1" applyBorder="1" applyAlignment="1" applyProtection="1"/>
    <xf numFmtId="4" fontId="15" fillId="0" borderId="0" xfId="1" applyNumberFormat="1" applyFont="1" applyAlignment="1">
      <alignment horizontal="right"/>
    </xf>
    <xf numFmtId="4" fontId="12" fillId="0" borderId="11" xfId="1" applyNumberFormat="1" applyFont="1" applyBorder="1" applyAlignment="1">
      <alignment horizontal="right"/>
    </xf>
    <xf numFmtId="4" fontId="12" fillId="0" borderId="12" xfId="1" applyNumberFormat="1" applyFont="1" applyBorder="1" applyAlignment="1">
      <alignment horizontal="right"/>
    </xf>
    <xf numFmtId="4" fontId="12" fillId="2" borderId="11" xfId="1" applyNumberFormat="1" applyFont="1" applyFill="1" applyBorder="1" applyAlignment="1">
      <alignment horizontal="right"/>
    </xf>
    <xf numFmtId="4" fontId="12" fillId="2" borderId="12" xfId="1" applyNumberFormat="1" applyFont="1" applyFill="1" applyBorder="1" applyAlignment="1">
      <alignment horizontal="right"/>
    </xf>
    <xf numFmtId="4" fontId="12" fillId="2" borderId="15" xfId="1" applyNumberFormat="1" applyFont="1" applyFill="1" applyBorder="1" applyAlignment="1">
      <alignment horizontal="right"/>
    </xf>
    <xf numFmtId="4" fontId="12" fillId="0" borderId="14" xfId="1" applyNumberFormat="1" applyFont="1" applyBorder="1" applyAlignment="1">
      <alignment horizontal="right"/>
    </xf>
    <xf numFmtId="4" fontId="7" fillId="6" borderId="16" xfId="1" applyNumberFormat="1" applyFont="1" applyFill="1" applyBorder="1" applyAlignment="1">
      <alignment horizontal="right"/>
    </xf>
    <xf numFmtId="4" fontId="10" fillId="6" borderId="18" xfId="1" applyNumberFormat="1" applyFont="1" applyFill="1" applyBorder="1" applyAlignment="1">
      <alignment horizontal="right"/>
    </xf>
    <xf numFmtId="4" fontId="10" fillId="6" borderId="6" xfId="1" applyNumberFormat="1" applyFont="1" applyFill="1" applyBorder="1" applyAlignment="1">
      <alignment horizontal="right"/>
    </xf>
    <xf numFmtId="4" fontId="10" fillId="6" borderId="11" xfId="1" applyNumberFormat="1" applyFont="1" applyFill="1" applyBorder="1" applyAlignment="1">
      <alignment horizontal="right"/>
    </xf>
    <xf numFmtId="4" fontId="10" fillId="0" borderId="35" xfId="1" applyNumberFormat="1" applyFont="1" applyBorder="1" applyAlignment="1">
      <alignment horizontal="right"/>
    </xf>
    <xf numFmtId="2" fontId="8" fillId="0" borderId="3" xfId="2" applyNumberFormat="1" applyFont="1" applyBorder="1" applyAlignment="1">
      <alignment horizontal="center" vertical="center" wrapText="1"/>
    </xf>
    <xf numFmtId="2" fontId="5" fillId="0" borderId="2" xfId="2" applyNumberFormat="1" applyFont="1" applyFill="1" applyBorder="1" applyAlignment="1">
      <alignment horizontal="center" vertical="center"/>
    </xf>
    <xf numFmtId="0" fontId="12" fillId="4" borderId="5" xfId="0" applyFont="1" applyFill="1" applyBorder="1" applyAlignment="1">
      <alignment horizontal="left"/>
    </xf>
    <xf numFmtId="0" fontId="10" fillId="4" borderId="5" xfId="0" applyFont="1" applyFill="1" applyBorder="1" applyAlignment="1">
      <alignment horizontal="left"/>
    </xf>
    <xf numFmtId="2" fontId="8" fillId="4" borderId="36" xfId="2" applyNumberFormat="1" applyFont="1" applyFill="1" applyBorder="1" applyAlignment="1">
      <alignment horizontal="center" wrapText="1"/>
    </xf>
    <xf numFmtId="2" fontId="13" fillId="0" borderId="0" xfId="2" applyNumberFormat="1" applyFont="1" applyAlignment="1">
      <alignment horizontal="left"/>
    </xf>
    <xf numFmtId="8" fontId="10" fillId="0" borderId="6" xfId="0" applyNumberFormat="1" applyFont="1" applyBorder="1" applyAlignment="1">
      <alignment horizontal="left"/>
    </xf>
    <xf numFmtId="4" fontId="11" fillId="0" borderId="6" xfId="2" applyNumberFormat="1" applyFont="1" applyBorder="1" applyAlignment="1"/>
    <xf numFmtId="4" fontId="13" fillId="0" borderId="6" xfId="2" applyNumberFormat="1" applyFont="1" applyFill="1" applyBorder="1" applyAlignment="1"/>
    <xf numFmtId="4" fontId="8" fillId="0" borderId="6" xfId="2" applyNumberFormat="1" applyFont="1" applyFill="1" applyBorder="1" applyAlignment="1"/>
    <xf numFmtId="4" fontId="11" fillId="0" borderId="6" xfId="0" applyNumberFormat="1" applyFont="1" applyBorder="1" applyAlignment="1">
      <alignment horizontal="right"/>
    </xf>
    <xf numFmtId="165" fontId="13" fillId="0" borderId="18" xfId="2" applyNumberFormat="1" applyFont="1" applyBorder="1" applyAlignment="1">
      <alignment horizontal="left" wrapText="1"/>
    </xf>
    <xf numFmtId="165" fontId="11" fillId="0" borderId="18" xfId="2" applyNumberFormat="1" applyFont="1" applyFill="1" applyBorder="1" applyAlignment="1">
      <alignment horizontal="left" wrapText="1"/>
    </xf>
    <xf numFmtId="2" fontId="13" fillId="0" borderId="0" xfId="2" applyNumberFormat="1" applyFont="1" applyFill="1" applyAlignment="1">
      <alignment horizontal="left"/>
    </xf>
    <xf numFmtId="2" fontId="13" fillId="4" borderId="18" xfId="2" applyNumberFormat="1" applyFont="1" applyFill="1" applyBorder="1" applyAlignment="1">
      <alignment wrapText="1"/>
    </xf>
    <xf numFmtId="2" fontId="13" fillId="0" borderId="6" xfId="2" applyNumberFormat="1" applyFont="1" applyFill="1" applyBorder="1" applyAlignment="1">
      <alignment horizontal="left"/>
    </xf>
    <xf numFmtId="4" fontId="13" fillId="0" borderId="6" xfId="2" applyNumberFormat="1" applyFont="1" applyFill="1" applyBorder="1" applyAlignment="1">
      <alignment horizontal="right"/>
    </xf>
    <xf numFmtId="40" fontId="11" fillId="0" borderId="6" xfId="0" applyNumberFormat="1" applyFont="1" applyBorder="1"/>
    <xf numFmtId="4" fontId="13" fillId="0" borderId="6" xfId="2" applyNumberFormat="1" applyFont="1" applyBorder="1" applyAlignment="1"/>
    <xf numFmtId="2" fontId="8" fillId="4" borderId="18" xfId="2" applyNumberFormat="1" applyFont="1" applyFill="1" applyBorder="1" applyAlignment="1">
      <alignment horizontal="center" wrapText="1"/>
    </xf>
    <xf numFmtId="2" fontId="13" fillId="0" borderId="6" xfId="2" applyNumberFormat="1" applyFont="1" applyBorder="1" applyAlignment="1">
      <alignment horizontal="right"/>
    </xf>
    <xf numFmtId="4" fontId="17" fillId="0" borderId="29" xfId="2" applyNumberFormat="1" applyFont="1" applyFill="1" applyBorder="1" applyAlignment="1"/>
    <xf numFmtId="4" fontId="17" fillId="0" borderId="6" xfId="2" applyNumberFormat="1" applyFont="1" applyFill="1" applyBorder="1" applyAlignment="1"/>
    <xf numFmtId="2" fontId="13" fillId="0" borderId="18" xfId="2" applyNumberFormat="1" applyFont="1" applyBorder="1" applyAlignment="1">
      <alignment horizontal="left" wrapText="1"/>
    </xf>
    <xf numFmtId="2" fontId="13" fillId="0" borderId="6" xfId="2" applyNumberFormat="1" applyFont="1" applyFill="1" applyBorder="1" applyAlignment="1">
      <alignment horizontal="right"/>
    </xf>
    <xf numFmtId="2" fontId="19" fillId="0" borderId="6" xfId="2" applyNumberFormat="1" applyFont="1" applyFill="1" applyBorder="1" applyAlignment="1">
      <alignment horizontal="left"/>
    </xf>
    <xf numFmtId="1" fontId="16" fillId="0" borderId="7" xfId="0" applyNumberFormat="1" applyFont="1" applyBorder="1" applyAlignment="1">
      <alignment horizontal="left"/>
    </xf>
    <xf numFmtId="4" fontId="11" fillId="0" borderId="7" xfId="0" applyNumberFormat="1" applyFont="1" applyBorder="1"/>
    <xf numFmtId="4" fontId="17" fillId="0" borderId="7" xfId="2" applyNumberFormat="1" applyFont="1" applyFill="1" applyBorder="1" applyAlignment="1">
      <alignment horizontal="left"/>
    </xf>
    <xf numFmtId="2" fontId="13" fillId="0" borderId="7" xfId="2" applyNumberFormat="1" applyFont="1" applyFill="1" applyBorder="1" applyAlignment="1">
      <alignment horizontal="left"/>
    </xf>
    <xf numFmtId="4" fontId="13" fillId="0" borderId="7" xfId="2" applyNumberFormat="1" applyFont="1" applyBorder="1" applyAlignment="1"/>
    <xf numFmtId="4" fontId="13" fillId="0" borderId="7" xfId="2" applyNumberFormat="1" applyFont="1" applyFill="1" applyBorder="1" applyAlignment="1"/>
    <xf numFmtId="40" fontId="11" fillId="0" borderId="7" xfId="0" applyNumberFormat="1" applyFont="1" applyBorder="1"/>
    <xf numFmtId="1" fontId="18" fillId="0" borderId="9" xfId="0" applyNumberFormat="1" applyFont="1" applyBorder="1" applyAlignment="1">
      <alignment horizontal="left"/>
    </xf>
    <xf numFmtId="4" fontId="11" fillId="0" borderId="9" xfId="0" applyNumberFormat="1" applyFont="1" applyBorder="1"/>
    <xf numFmtId="4" fontId="17" fillId="0" borderId="9" xfId="2" applyNumberFormat="1" applyFont="1" applyFill="1" applyBorder="1" applyAlignment="1">
      <alignment horizontal="left"/>
    </xf>
    <xf numFmtId="2" fontId="8" fillId="4" borderId="5" xfId="2" applyNumberFormat="1" applyFont="1" applyFill="1" applyBorder="1" applyAlignment="1">
      <alignment horizontal="left"/>
    </xf>
    <xf numFmtId="4" fontId="13" fillId="4" borderId="5" xfId="2" applyNumberFormat="1" applyFont="1" applyFill="1" applyBorder="1" applyAlignment="1"/>
    <xf numFmtId="4" fontId="13" fillId="4" borderId="5" xfId="2" applyNumberFormat="1" applyFont="1" applyFill="1" applyBorder="1" applyAlignment="1">
      <alignment horizontal="right"/>
    </xf>
    <xf numFmtId="4" fontId="12" fillId="2" borderId="2" xfId="0" applyNumberFormat="1" applyFont="1" applyFill="1" applyBorder="1"/>
    <xf numFmtId="44" fontId="12" fillId="2" borderId="2" xfId="2" applyFont="1" applyFill="1" applyBorder="1" applyAlignment="1"/>
    <xf numFmtId="44" fontId="12" fillId="2" borderId="3" xfId="2" applyFont="1" applyFill="1" applyBorder="1" applyAlignment="1"/>
    <xf numFmtId="2" fontId="8" fillId="2" borderId="1" xfId="2" applyNumberFormat="1" applyFont="1" applyFill="1" applyBorder="1" applyAlignment="1">
      <alignment horizontal="right"/>
    </xf>
    <xf numFmtId="44" fontId="8" fillId="2" borderId="2" xfId="2" applyFont="1" applyFill="1" applyBorder="1" applyAlignment="1"/>
    <xf numFmtId="44" fontId="8" fillId="2" borderId="3" xfId="2" applyFont="1" applyFill="1" applyBorder="1" applyAlignment="1">
      <alignment horizontal="right"/>
    </xf>
    <xf numFmtId="44" fontId="8" fillId="2" borderId="2" xfId="2" applyFont="1" applyFill="1" applyBorder="1" applyAlignment="1">
      <alignment horizontal="right"/>
    </xf>
    <xf numFmtId="4" fontId="11" fillId="2" borderId="13" xfId="1" applyNumberFormat="1" applyFont="1" applyFill="1" applyBorder="1" applyAlignment="1">
      <alignment vertical="center"/>
    </xf>
    <xf numFmtId="4" fontId="11" fillId="2" borderId="10" xfId="1" applyNumberFormat="1" applyFont="1" applyFill="1" applyBorder="1" applyAlignment="1">
      <alignment horizontal="left" vertical="center" indent="1"/>
    </xf>
    <xf numFmtId="4" fontId="12" fillId="0" borderId="18" xfId="0" applyNumberFormat="1" applyFont="1" applyBorder="1"/>
    <xf numFmtId="44" fontId="8" fillId="2" borderId="3" xfId="2" applyFont="1" applyFill="1" applyBorder="1" applyAlignment="1"/>
    <xf numFmtId="0" fontId="11" fillId="0" borderId="6" xfId="0" applyFont="1" applyBorder="1" applyAlignment="1">
      <alignment horizontal="left" indent="1"/>
    </xf>
    <xf numFmtId="0" fontId="11" fillId="0" borderId="7" xfId="0" applyFont="1" applyBorder="1" applyAlignment="1">
      <alignment horizontal="left" indent="1"/>
    </xf>
    <xf numFmtId="0" fontId="11" fillId="0" borderId="9" xfId="0" applyFont="1" applyBorder="1" applyAlignment="1">
      <alignment horizontal="left" indent="1"/>
    </xf>
    <xf numFmtId="2" fontId="13" fillId="0" borderId="6" xfId="2" applyNumberFormat="1" applyFont="1" applyBorder="1" applyAlignment="1">
      <alignment horizontal="left" indent="1"/>
    </xf>
    <xf numFmtId="2" fontId="13" fillId="0" borderId="7" xfId="2" applyNumberFormat="1" applyFont="1" applyBorder="1" applyAlignment="1">
      <alignment horizontal="left" indent="1"/>
    </xf>
    <xf numFmtId="2" fontId="20" fillId="0" borderId="6" xfId="2" applyNumberFormat="1" applyFont="1" applyBorder="1" applyAlignment="1">
      <alignment horizontal="left" wrapText="1" indent="1"/>
    </xf>
    <xf numFmtId="0" fontId="12" fillId="2" borderId="1" xfId="0" applyFont="1" applyFill="1" applyBorder="1" applyAlignment="1">
      <alignment horizontal="right"/>
    </xf>
    <xf numFmtId="4" fontId="12" fillId="2" borderId="6" xfId="1" applyNumberFormat="1" applyFont="1" applyFill="1" applyBorder="1" applyAlignment="1">
      <alignment horizontal="right"/>
    </xf>
    <xf numFmtId="4" fontId="12" fillId="7" borderId="6" xfId="1" applyNumberFormat="1" applyFont="1" applyFill="1" applyBorder="1" applyAlignment="1">
      <alignment horizontal="right"/>
    </xf>
    <xf numFmtId="4" fontId="11" fillId="0" borderId="7" xfId="0" applyNumberFormat="1" applyFont="1" applyBorder="1" applyAlignment="1">
      <alignment horizontal="right"/>
    </xf>
    <xf numFmtId="10" fontId="11" fillId="0" borderId="6" xfId="3" applyNumberFormat="1" applyFont="1" applyFill="1" applyBorder="1" applyAlignment="1" applyProtection="1">
      <alignment horizontal="right"/>
    </xf>
    <xf numFmtId="0" fontId="11" fillId="0" borderId="6" xfId="0" applyFont="1" applyBorder="1" applyAlignment="1">
      <alignment horizontal="left"/>
    </xf>
    <xf numFmtId="4" fontId="12" fillId="2" borderId="23" xfId="1" applyNumberFormat="1" applyFont="1" applyFill="1" applyBorder="1" applyAlignment="1">
      <alignment horizontal="right"/>
    </xf>
    <xf numFmtId="4" fontId="12" fillId="2" borderId="30" xfId="1" applyNumberFormat="1" applyFont="1" applyFill="1" applyBorder="1" applyAlignment="1">
      <alignment horizontal="right"/>
    </xf>
    <xf numFmtId="4" fontId="12" fillId="2" borderId="20" xfId="1" applyNumberFormat="1" applyFont="1" applyFill="1" applyBorder="1" applyAlignment="1">
      <alignment horizontal="right"/>
    </xf>
    <xf numFmtId="4" fontId="12" fillId="6" borderId="16" xfId="1" applyNumberFormat="1" applyFont="1" applyFill="1" applyBorder="1" applyAlignment="1">
      <alignment horizontal="right"/>
    </xf>
    <xf numFmtId="4" fontId="12" fillId="2" borderId="31" xfId="1" applyNumberFormat="1" applyFont="1" applyFill="1" applyBorder="1" applyAlignment="1">
      <alignment horizontal="right"/>
    </xf>
    <xf numFmtId="2" fontId="13" fillId="0" borderId="7" xfId="2" applyNumberFormat="1" applyFont="1" applyBorder="1" applyAlignment="1">
      <alignment horizontal="right"/>
    </xf>
    <xf numFmtId="4" fontId="17" fillId="0" borderId="37" xfId="2" applyNumberFormat="1" applyFont="1" applyFill="1" applyBorder="1" applyAlignment="1"/>
    <xf numFmtId="4" fontId="17" fillId="0" borderId="7" xfId="2" applyNumberFormat="1" applyFont="1" applyFill="1" applyBorder="1" applyAlignment="1"/>
    <xf numFmtId="2" fontId="13" fillId="0" borderId="38" xfId="2" applyNumberFormat="1" applyFont="1" applyBorder="1" applyAlignment="1">
      <alignment horizontal="left" wrapText="1"/>
    </xf>
    <xf numFmtId="166" fontId="11" fillId="0" borderId="6" xfId="1" applyNumberFormat="1" applyFont="1" applyBorder="1" applyAlignment="1">
      <alignment horizontal="right"/>
    </xf>
    <xf numFmtId="0" fontId="21" fillId="0" borderId="39" xfId="0" applyFont="1" applyBorder="1" applyAlignment="1">
      <alignment horizontal="left" wrapText="1"/>
    </xf>
    <xf numFmtId="2" fontId="13" fillId="0" borderId="18" xfId="2" applyNumberFormat="1" applyFont="1" applyBorder="1" applyAlignment="1">
      <alignment horizontal="center" vertical="center" wrapText="1"/>
    </xf>
    <xf numFmtId="2" fontId="13" fillId="8" borderId="10" xfId="2" applyNumberFormat="1" applyFont="1" applyFill="1" applyBorder="1" applyAlignment="1">
      <alignment horizontal="left" wrapText="1"/>
    </xf>
    <xf numFmtId="2" fontId="13" fillId="8" borderId="21" xfId="2" applyNumberFormat="1" applyFont="1" applyFill="1" applyBorder="1" applyAlignment="1">
      <alignment horizontal="left" wrapText="1"/>
    </xf>
    <xf numFmtId="2" fontId="13" fillId="8" borderId="13" xfId="2" applyNumberFormat="1" applyFont="1" applyFill="1" applyBorder="1" applyAlignment="1">
      <alignment horizontal="left" wrapText="1"/>
    </xf>
    <xf numFmtId="2" fontId="13" fillId="0" borderId="0" xfId="2" applyNumberFormat="1" applyFont="1" applyAlignment="1">
      <alignment horizontal="left"/>
    </xf>
    <xf numFmtId="0" fontId="12" fillId="2" borderId="10" xfId="1" applyFont="1" applyFill="1" applyBorder="1" applyAlignment="1">
      <alignment horizontal="center"/>
    </xf>
    <xf numFmtId="0" fontId="12" fillId="2" borderId="21" xfId="1" applyFont="1" applyFill="1" applyBorder="1" applyAlignment="1">
      <alignment horizontal="center"/>
    </xf>
    <xf numFmtId="0" fontId="12" fillId="2" borderId="13" xfId="1" applyFont="1" applyFill="1" applyBorder="1" applyAlignment="1">
      <alignment horizontal="center"/>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4" xfId="0" applyFont="1" applyFill="1" applyBorder="1" applyAlignment="1">
      <alignment horizontal="center"/>
    </xf>
    <xf numFmtId="4" fontId="12" fillId="4" borderId="24" xfId="2" applyNumberFormat="1" applyFont="1" applyFill="1" applyBorder="1" applyAlignment="1" applyProtection="1">
      <alignment horizontal="center" vertical="center"/>
    </xf>
    <xf numFmtId="4" fontId="12" fillId="4" borderId="25" xfId="2" applyNumberFormat="1" applyFont="1" applyFill="1" applyBorder="1" applyAlignment="1" applyProtection="1">
      <alignment horizontal="center" vertical="center"/>
    </xf>
    <xf numFmtId="4" fontId="12" fillId="4" borderId="26" xfId="2" applyNumberFormat="1" applyFont="1" applyFill="1" applyBorder="1" applyAlignment="1" applyProtection="1">
      <alignment horizontal="center" vertical="center"/>
    </xf>
    <xf numFmtId="4" fontId="8" fillId="4" borderId="24" xfId="2" applyNumberFormat="1" applyFont="1" applyFill="1" applyBorder="1" applyAlignment="1" applyProtection="1">
      <alignment horizontal="center" vertical="center"/>
    </xf>
    <xf numFmtId="4" fontId="8" fillId="4" borderId="25" xfId="2" applyNumberFormat="1" applyFont="1" applyFill="1" applyBorder="1" applyAlignment="1" applyProtection="1">
      <alignment horizontal="center" vertical="center"/>
    </xf>
    <xf numFmtId="4" fontId="8" fillId="4" borderId="26" xfId="2" applyNumberFormat="1" applyFont="1" applyFill="1" applyBorder="1" applyAlignment="1" applyProtection="1">
      <alignment horizontal="center" vertical="center"/>
    </xf>
  </cellXfs>
  <cellStyles count="4">
    <cellStyle name="Currency" xfId="2" builtinId="4"/>
    <cellStyle name="Normal" xfId="0" builtinId="0"/>
    <cellStyle name="Normal 2" xfId="1" xr:uid="{A6B2EC21-F441-D041-B91C-C651238ACB3C}"/>
    <cellStyle name="Percent" xfId="3" builtinId="5"/>
  </cellStyles>
  <dxfs count="0"/>
  <tableStyles count="0" defaultTableStyle="TableStyleMedium9" defaultPivotStyle="PivotStyleLight16"/>
  <colors>
    <mruColors>
      <color rgb="FFDCE6F1"/>
      <color rgb="FFD8D8D8"/>
      <color rgb="FFD00000"/>
      <color rgb="FFCC0000"/>
      <color rgb="FFFFFFCC"/>
      <color rgb="FFFFFFCD"/>
      <color rgb="FFFFFFFF"/>
      <color rgb="FFEAF1DE"/>
      <color rgb="FFBFBFBF"/>
      <color rgb="FFBFB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A97-2C9D-B344-85D9-EB79217EE167}">
  <sheetPr>
    <tabColor theme="1"/>
    <pageSetUpPr fitToPage="1"/>
  </sheetPr>
  <dimension ref="A1:I43"/>
  <sheetViews>
    <sheetView tabSelected="1" zoomScaleNormal="100" workbookViewId="0">
      <selection activeCell="C6" sqref="C6"/>
    </sheetView>
  </sheetViews>
  <sheetFormatPr baseColWidth="10" defaultColWidth="9" defaultRowHeight="28" customHeight="1" x14ac:dyDescent="0.15"/>
  <cols>
    <col min="1" max="1" width="51" style="106" customWidth="1"/>
    <col min="2" max="2" width="6" style="106" customWidth="1"/>
    <col min="3" max="3" width="26" style="107" customWidth="1"/>
    <col min="4" max="4" width="6" style="107" customWidth="1"/>
    <col min="5" max="6" width="26" style="104" customWidth="1"/>
    <col min="7" max="7" width="6" style="106" customWidth="1"/>
    <col min="8" max="8" width="26" style="104" customWidth="1"/>
    <col min="9" max="9" width="66" style="77" customWidth="1"/>
    <col min="10" max="10" width="6.59765625" style="106" customWidth="1"/>
    <col min="11" max="16384" width="9" style="106"/>
  </cols>
  <sheetData>
    <row r="1" spans="1:9" ht="28" customHeight="1" x14ac:dyDescent="0.15">
      <c r="A1" s="1" t="s">
        <v>189</v>
      </c>
      <c r="B1" s="103"/>
      <c r="C1" s="103"/>
      <c r="D1" s="103"/>
      <c r="E1" s="103"/>
      <c r="G1" s="103"/>
      <c r="H1" s="105"/>
      <c r="I1" s="75"/>
    </row>
    <row r="2" spans="1:9" ht="28" customHeight="1" thickBot="1" x14ac:dyDescent="0.2">
      <c r="A2" s="115"/>
      <c r="B2" s="115"/>
      <c r="C2" s="115"/>
      <c r="D2" s="115"/>
      <c r="E2" s="115"/>
      <c r="F2" s="103"/>
      <c r="G2" s="103"/>
      <c r="H2" s="106"/>
      <c r="I2" s="76"/>
    </row>
    <row r="3" spans="1:9" ht="28" customHeight="1" thickBot="1" x14ac:dyDescent="0.2">
      <c r="A3" s="108" t="s">
        <v>226</v>
      </c>
      <c r="B3" s="114"/>
      <c r="C3" s="109" t="s">
        <v>47</v>
      </c>
      <c r="D3" s="110"/>
      <c r="E3" s="109" t="s">
        <v>57</v>
      </c>
      <c r="F3" s="109" t="s">
        <v>58</v>
      </c>
      <c r="G3" s="111"/>
      <c r="H3" s="112" t="s">
        <v>168</v>
      </c>
      <c r="I3" s="141"/>
    </row>
    <row r="4" spans="1:9" ht="28" customHeight="1" thickBot="1" x14ac:dyDescent="0.2">
      <c r="A4" s="108" t="s">
        <v>6</v>
      </c>
      <c r="B4" s="142"/>
      <c r="C4" s="113" t="s">
        <v>7</v>
      </c>
      <c r="D4" s="113"/>
      <c r="E4" s="113" t="s">
        <v>7</v>
      </c>
      <c r="F4" s="113" t="s">
        <v>7</v>
      </c>
      <c r="G4" s="114"/>
      <c r="H4" s="113" t="s">
        <v>7</v>
      </c>
      <c r="I4" s="141" t="s">
        <v>62</v>
      </c>
    </row>
    <row r="5" spans="1:9" s="146" customFormat="1" ht="28" customHeight="1" x14ac:dyDescent="0.2">
      <c r="A5" s="143" t="s">
        <v>159</v>
      </c>
      <c r="B5" s="144"/>
      <c r="C5" s="144"/>
      <c r="D5" s="144"/>
      <c r="E5" s="144"/>
      <c r="F5" s="144"/>
      <c r="G5" s="144"/>
      <c r="H5" s="144"/>
      <c r="I5" s="145"/>
    </row>
    <row r="6" spans="1:9" s="146" customFormat="1" ht="28" customHeight="1" x14ac:dyDescent="0.2">
      <c r="A6" s="191" t="s">
        <v>176</v>
      </c>
      <c r="B6" s="147"/>
      <c r="C6" s="148">
        <v>0</v>
      </c>
      <c r="D6" s="148"/>
      <c r="E6" s="149">
        <v>1.25</v>
      </c>
      <c r="F6" s="149">
        <v>1.25</v>
      </c>
      <c r="G6" s="150"/>
      <c r="H6" s="151">
        <f>AVERAGE(E6:F6)</f>
        <v>1.25</v>
      </c>
      <c r="I6" s="152" t="s">
        <v>239</v>
      </c>
    </row>
    <row r="7" spans="1:9" s="154" customFormat="1" ht="28" customHeight="1" thickBot="1" x14ac:dyDescent="0.25">
      <c r="A7" s="192" t="s">
        <v>160</v>
      </c>
      <c r="B7" s="167"/>
      <c r="C7" s="168">
        <v>0</v>
      </c>
      <c r="D7" s="168"/>
      <c r="E7" s="200">
        <v>1575</v>
      </c>
      <c r="F7" s="168">
        <v>1575</v>
      </c>
      <c r="G7" s="169"/>
      <c r="H7" s="168">
        <f>SUM(E7:F7)</f>
        <v>3150</v>
      </c>
      <c r="I7" s="153" t="s">
        <v>220</v>
      </c>
    </row>
    <row r="8" spans="1:9" s="154" customFormat="1" ht="28" customHeight="1" thickBot="1" x14ac:dyDescent="0.25">
      <c r="A8" s="197" t="s">
        <v>223</v>
      </c>
      <c r="B8" s="180"/>
      <c r="C8" s="181">
        <f>C6*C7</f>
        <v>0</v>
      </c>
      <c r="D8" s="181"/>
      <c r="E8" s="181">
        <f t="shared" ref="E8:F8" si="0">E6*E7</f>
        <v>1968.75</v>
      </c>
      <c r="F8" s="181">
        <f t="shared" si="0"/>
        <v>1968.75</v>
      </c>
      <c r="G8" s="181"/>
      <c r="H8" s="182">
        <f>SUM(E8:F8)</f>
        <v>3937.5</v>
      </c>
      <c r="I8" s="153" t="s">
        <v>148</v>
      </c>
    </row>
    <row r="9" spans="1:9" s="154" customFormat="1" ht="28" customHeight="1" thickBot="1" x14ac:dyDescent="0.25">
      <c r="A9" s="193" t="s">
        <v>161</v>
      </c>
      <c r="B9" s="174"/>
      <c r="C9" s="175">
        <v>0</v>
      </c>
      <c r="D9" s="175"/>
      <c r="E9" s="175">
        <v>100</v>
      </c>
      <c r="F9" s="175">
        <v>100</v>
      </c>
      <c r="G9" s="176"/>
      <c r="H9" s="175">
        <f>SUM(E9:F9)</f>
        <v>200</v>
      </c>
      <c r="I9" s="153" t="s">
        <v>225</v>
      </c>
    </row>
    <row r="10" spans="1:9" s="146" customFormat="1" ht="28" customHeight="1" thickBot="1" x14ac:dyDescent="0.25">
      <c r="A10" s="183" t="s">
        <v>8</v>
      </c>
      <c r="B10" s="180"/>
      <c r="C10" s="184">
        <f>SUM(C8:C9)</f>
        <v>0</v>
      </c>
      <c r="D10" s="184"/>
      <c r="E10" s="184">
        <f t="shared" ref="E10:F10" si="1">SUM(E8:E9)</f>
        <v>2068.75</v>
      </c>
      <c r="F10" s="184">
        <f t="shared" si="1"/>
        <v>2068.75</v>
      </c>
      <c r="G10" s="181"/>
      <c r="H10" s="185">
        <f>SUM(H8:H9)</f>
        <v>4137.5</v>
      </c>
      <c r="I10" s="189"/>
    </row>
    <row r="11" spans="1:9" s="146" customFormat="1" ht="28" customHeight="1" x14ac:dyDescent="0.2">
      <c r="A11" s="177" t="s">
        <v>0</v>
      </c>
      <c r="B11" s="178"/>
      <c r="C11" s="178"/>
      <c r="D11" s="178"/>
      <c r="E11" s="178"/>
      <c r="F11" s="178"/>
      <c r="G11" s="178"/>
      <c r="H11" s="178"/>
      <c r="I11" s="155"/>
    </row>
    <row r="12" spans="1:9" s="146" customFormat="1" ht="28" customHeight="1" x14ac:dyDescent="0.2">
      <c r="A12" s="194" t="s">
        <v>9</v>
      </c>
      <c r="B12" s="156"/>
      <c r="C12" s="149">
        <f>'Page 2 Buget Standards PRG'!J38</f>
        <v>40</v>
      </c>
      <c r="D12" s="149"/>
      <c r="E12" s="157">
        <v>0</v>
      </c>
      <c r="F12" s="157">
        <v>0</v>
      </c>
      <c r="G12" s="156"/>
      <c r="H12" s="158">
        <f t="shared" ref="H12:H24" si="2">SUM(E12:F12)</f>
        <v>0</v>
      </c>
      <c r="I12" s="214" t="s">
        <v>149</v>
      </c>
    </row>
    <row r="13" spans="1:9" s="146" customFormat="1" ht="28" customHeight="1" x14ac:dyDescent="0.2">
      <c r="A13" s="194" t="s">
        <v>55</v>
      </c>
      <c r="B13" s="156"/>
      <c r="C13" s="159">
        <f>'Page 2 Buget Standards PRG'!K38</f>
        <v>316.34000000000003</v>
      </c>
      <c r="D13" s="159"/>
      <c r="E13" s="149">
        <f>'Page 2 Buget Standards PRG'!K91</f>
        <v>133.19999999999999</v>
      </c>
      <c r="F13" s="149">
        <f>'Page 2 Buget Standards PRG'!K151</f>
        <v>220.2</v>
      </c>
      <c r="G13" s="156"/>
      <c r="H13" s="158">
        <f t="shared" si="2"/>
        <v>353.4</v>
      </c>
      <c r="I13" s="214"/>
    </row>
    <row r="14" spans="1:9" s="146" customFormat="1" ht="28" customHeight="1" x14ac:dyDescent="0.2">
      <c r="A14" s="194" t="s">
        <v>10</v>
      </c>
      <c r="B14" s="156"/>
      <c r="C14" s="159">
        <f>'Page 2 Buget Standards PRG'!L38</f>
        <v>18.435749999999999</v>
      </c>
      <c r="D14" s="159"/>
      <c r="E14" s="149">
        <f>'Page 2 Buget Standards PRG'!L91</f>
        <v>173.67350000000005</v>
      </c>
      <c r="F14" s="149">
        <f>'Page 2 Buget Standards PRG'!L151</f>
        <v>223.31100000000001</v>
      </c>
      <c r="G14" s="156"/>
      <c r="H14" s="158">
        <f t="shared" si="2"/>
        <v>396.98450000000003</v>
      </c>
      <c r="I14" s="214"/>
    </row>
    <row r="15" spans="1:9" s="146" customFormat="1" ht="28" customHeight="1" x14ac:dyDescent="0.2">
      <c r="A15" s="194" t="s">
        <v>11</v>
      </c>
      <c r="B15" s="156"/>
      <c r="C15" s="159">
        <f>'Page 2 Buget Standards PRG'!M38</f>
        <v>383.48000000000008</v>
      </c>
      <c r="D15" s="159"/>
      <c r="E15" s="149">
        <f>'Page 2 Buget Standards PRG'!M91</f>
        <v>249.19749999999999</v>
      </c>
      <c r="F15" s="149">
        <f>'Page 2 Buget Standards PRG'!M151</f>
        <v>271.23750000000001</v>
      </c>
      <c r="G15" s="156"/>
      <c r="H15" s="158">
        <f t="shared" si="2"/>
        <v>520.43499999999995</v>
      </c>
      <c r="I15" s="214"/>
    </row>
    <row r="16" spans="1:9" s="146" customFormat="1" ht="28" customHeight="1" x14ac:dyDescent="0.2">
      <c r="A16" s="194" t="s">
        <v>12</v>
      </c>
      <c r="B16" s="156"/>
      <c r="C16" s="157">
        <f>'Page 2 Buget Standards PRG'!N38</f>
        <v>0</v>
      </c>
      <c r="D16" s="157"/>
      <c r="E16" s="149">
        <f>'Page 2 Buget Standards PRG'!N91</f>
        <v>5.4</v>
      </c>
      <c r="F16" s="149">
        <f>'Page 2 Buget Standards PRG'!N151</f>
        <v>5.4</v>
      </c>
      <c r="G16" s="156"/>
      <c r="H16" s="158">
        <f t="shared" si="2"/>
        <v>10.8</v>
      </c>
      <c r="I16" s="214"/>
    </row>
    <row r="17" spans="1:9" s="146" customFormat="1" ht="28" customHeight="1" x14ac:dyDescent="0.2">
      <c r="A17" s="194" t="s">
        <v>13</v>
      </c>
      <c r="B17" s="156"/>
      <c r="C17" s="157">
        <f>'Page 2 Buget Standards PRG'!O38</f>
        <v>0</v>
      </c>
      <c r="D17" s="157"/>
      <c r="E17" s="149">
        <f>'Page 2 Buget Standards PRG'!O91</f>
        <v>5.4</v>
      </c>
      <c r="F17" s="149">
        <f>'Page 2 Buget Standards PRG'!O151</f>
        <v>5.4</v>
      </c>
      <c r="G17" s="156"/>
      <c r="H17" s="158">
        <f t="shared" si="2"/>
        <v>10.8</v>
      </c>
      <c r="I17" s="214"/>
    </row>
    <row r="18" spans="1:9" s="146" customFormat="1" ht="28" customHeight="1" x14ac:dyDescent="0.2">
      <c r="A18" s="194" t="s">
        <v>14</v>
      </c>
      <c r="B18" s="156"/>
      <c r="C18" s="159">
        <f>'Page 2 Buget Standards PRG'!P38</f>
        <v>0</v>
      </c>
      <c r="D18" s="159"/>
      <c r="E18" s="149">
        <f>'Page 2 Buget Standards PRG'!P91</f>
        <v>0</v>
      </c>
      <c r="F18" s="149">
        <f>'Page 2 Buget Standards PRG'!P151</f>
        <v>0</v>
      </c>
      <c r="G18" s="156"/>
      <c r="H18" s="158">
        <f t="shared" si="2"/>
        <v>0</v>
      </c>
      <c r="I18" s="214"/>
    </row>
    <row r="19" spans="1:9" s="146" customFormat="1" ht="28" customHeight="1" x14ac:dyDescent="0.2">
      <c r="A19" s="194" t="s">
        <v>15</v>
      </c>
      <c r="B19" s="156"/>
      <c r="C19" s="159">
        <f>'Page 2 Buget Standards PRG'!Q38</f>
        <v>0</v>
      </c>
      <c r="D19" s="159"/>
      <c r="E19" s="149">
        <f>'Page 2 Buget Standards PRG'!Q91</f>
        <v>0</v>
      </c>
      <c r="F19" s="149">
        <f>'Page 2 Buget Standards PRG'!Q151</f>
        <v>0</v>
      </c>
      <c r="G19" s="156"/>
      <c r="H19" s="158">
        <f t="shared" si="2"/>
        <v>0</v>
      </c>
      <c r="I19" s="214"/>
    </row>
    <row r="20" spans="1:9" s="146" customFormat="1" ht="28" customHeight="1" x14ac:dyDescent="0.2">
      <c r="A20" s="194" t="s">
        <v>16</v>
      </c>
      <c r="B20" s="156"/>
      <c r="C20" s="159">
        <f>'Page 2 Buget Standards PRG'!R38</f>
        <v>0</v>
      </c>
      <c r="D20" s="159"/>
      <c r="E20" s="149">
        <f>'Page 2 Buget Standards PRG'!R91</f>
        <v>0</v>
      </c>
      <c r="F20" s="149">
        <f>'Page 2 Buget Standards PRG'!R151</f>
        <v>0</v>
      </c>
      <c r="G20" s="156"/>
      <c r="H20" s="158">
        <f t="shared" si="2"/>
        <v>0</v>
      </c>
      <c r="I20" s="214"/>
    </row>
    <row r="21" spans="1:9" s="146" customFormat="1" ht="28" customHeight="1" x14ac:dyDescent="0.2">
      <c r="A21" s="194" t="s">
        <v>53</v>
      </c>
      <c r="B21" s="156"/>
      <c r="C21" s="159">
        <f>'Page 2 Buget Standards PRG'!S38</f>
        <v>0</v>
      </c>
      <c r="D21" s="159"/>
      <c r="E21" s="149">
        <f>'Page 2 Buget Standards PRG'!S91</f>
        <v>99.03</v>
      </c>
      <c r="F21" s="149">
        <f>'Page 2 Buget Standards PRG'!S151</f>
        <v>99.03</v>
      </c>
      <c r="G21" s="156"/>
      <c r="H21" s="158">
        <f t="shared" si="2"/>
        <v>198.06</v>
      </c>
      <c r="I21" s="214"/>
    </row>
    <row r="22" spans="1:9" s="146" customFormat="1" ht="28" customHeight="1" x14ac:dyDescent="0.2">
      <c r="A22" s="194" t="s">
        <v>82</v>
      </c>
      <c r="B22" s="156"/>
      <c r="C22" s="159">
        <f>'Page 2 Buget Standards PRG'!T38</f>
        <v>0</v>
      </c>
      <c r="D22" s="159"/>
      <c r="E22" s="149">
        <f>'Page 2 Buget Standards PRG'!T91</f>
        <v>173.25</v>
      </c>
      <c r="F22" s="149">
        <f>'Page 2 Buget Standards PRG'!T151</f>
        <v>173.25</v>
      </c>
      <c r="G22" s="156"/>
      <c r="H22" s="158">
        <f t="shared" si="2"/>
        <v>346.5</v>
      </c>
      <c r="I22" s="214"/>
    </row>
    <row r="23" spans="1:9" s="146" customFormat="1" ht="28" customHeight="1" x14ac:dyDescent="0.2">
      <c r="A23" s="194" t="s">
        <v>65</v>
      </c>
      <c r="B23" s="156"/>
      <c r="C23" s="159">
        <f>'Page 2 Buget Standards PRG'!U38</f>
        <v>4.05</v>
      </c>
      <c r="D23" s="159"/>
      <c r="E23" s="149">
        <f>'Page 2 Buget Standards PRG'!U91</f>
        <v>5.33</v>
      </c>
      <c r="F23" s="149">
        <f>'Page 2 Buget Standards PRG'!U151</f>
        <v>5.33</v>
      </c>
      <c r="G23" s="156"/>
      <c r="H23" s="158">
        <f t="shared" si="2"/>
        <v>10.66</v>
      </c>
      <c r="I23" s="214"/>
    </row>
    <row r="24" spans="1:9" s="146" customFormat="1" ht="28" customHeight="1" thickBot="1" x14ac:dyDescent="0.25">
      <c r="A24" s="195" t="s">
        <v>83</v>
      </c>
      <c r="B24" s="170"/>
      <c r="C24" s="171">
        <f ca="1">'Page 2 Buget Standards PRG'!V38</f>
        <v>15.557260204081638</v>
      </c>
      <c r="D24" s="171"/>
      <c r="E24" s="172">
        <f ca="1">'Page 2 Buget Standards PRG'!V91</f>
        <v>35.186708333333335</v>
      </c>
      <c r="F24" s="172">
        <f ca="1">'Page 2 Buget Standards PRG'!V151</f>
        <v>41.798270833333333</v>
      </c>
      <c r="G24" s="170"/>
      <c r="H24" s="173">
        <f t="shared" ca="1" si="2"/>
        <v>76.984979166666676</v>
      </c>
      <c r="I24" s="214"/>
    </row>
    <row r="25" spans="1:9" s="146" customFormat="1" ht="28" customHeight="1" thickBot="1" x14ac:dyDescent="0.25">
      <c r="A25" s="183" t="s">
        <v>152</v>
      </c>
      <c r="B25" s="180"/>
      <c r="C25" s="186">
        <f ca="1">SUM(C12:C24)</f>
        <v>777.86301020408166</v>
      </c>
      <c r="D25" s="186"/>
      <c r="E25" s="186">
        <f ca="1">SUM(E12:E24)</f>
        <v>879.66770833333328</v>
      </c>
      <c r="F25" s="186">
        <f ca="1">SUM(F12:F24)</f>
        <v>1044.9567708333332</v>
      </c>
      <c r="G25" s="181"/>
      <c r="H25" s="185">
        <f ca="1">SUM(H12:H24)</f>
        <v>1924.6244791666668</v>
      </c>
      <c r="I25" s="189"/>
    </row>
    <row r="26" spans="1:9" s="146" customFormat="1" ht="28" customHeight="1" x14ac:dyDescent="0.2">
      <c r="A26" s="177" t="s">
        <v>224</v>
      </c>
      <c r="B26" s="178"/>
      <c r="C26" s="178"/>
      <c r="D26" s="178"/>
      <c r="E26" s="178"/>
      <c r="F26" s="178"/>
      <c r="G26" s="178"/>
      <c r="H26" s="179"/>
      <c r="I26" s="155"/>
    </row>
    <row r="27" spans="1:9" s="146" customFormat="1" ht="28" customHeight="1" x14ac:dyDescent="0.2">
      <c r="A27" s="194" t="s">
        <v>17</v>
      </c>
      <c r="B27" s="156"/>
      <c r="C27" s="159">
        <f>'Page 2 Buget Standards PRG'!Y38</f>
        <v>0</v>
      </c>
      <c r="D27" s="159"/>
      <c r="E27" s="149">
        <f>'Page 2 Buget Standards PRG'!Y91</f>
        <v>225</v>
      </c>
      <c r="F27" s="149">
        <f>'Page 2 Buget Standards PRG'!Y151</f>
        <v>225</v>
      </c>
      <c r="G27" s="156"/>
      <c r="H27" s="158">
        <f t="shared" ref="H27:H33" si="3">SUM(E27:F27)</f>
        <v>450</v>
      </c>
      <c r="I27" s="214" t="s">
        <v>149</v>
      </c>
    </row>
    <row r="28" spans="1:9" s="146" customFormat="1" ht="28" customHeight="1" x14ac:dyDescent="0.2">
      <c r="A28" s="194" t="s">
        <v>18</v>
      </c>
      <c r="B28" s="156"/>
      <c r="C28" s="159">
        <f>'Page 2 Buget Standards PRG'!Z38</f>
        <v>5.6150000000000002</v>
      </c>
      <c r="D28" s="159"/>
      <c r="E28" s="149">
        <f>'Page 2 Buget Standards PRG'!Z91</f>
        <v>11.23</v>
      </c>
      <c r="F28" s="149">
        <f>'Page 2 Buget Standards PRG'!Z151</f>
        <v>11.23</v>
      </c>
      <c r="G28" s="156"/>
      <c r="H28" s="158">
        <f t="shared" si="3"/>
        <v>22.46</v>
      </c>
      <c r="I28" s="214"/>
    </row>
    <row r="29" spans="1:9" s="146" customFormat="1" ht="28" customHeight="1" x14ac:dyDescent="0.2">
      <c r="A29" s="194" t="s">
        <v>19</v>
      </c>
      <c r="B29" s="156"/>
      <c r="C29" s="159">
        <f>'Page 2 Buget Standards PRG'!AA38</f>
        <v>2.81</v>
      </c>
      <c r="D29" s="159"/>
      <c r="E29" s="149">
        <f>'Page 2 Buget Standards PRG'!AA91</f>
        <v>5.62</v>
      </c>
      <c r="F29" s="149">
        <f>'Page 2 Buget Standards PRG'!AA151</f>
        <v>5.62</v>
      </c>
      <c r="G29" s="156"/>
      <c r="H29" s="158">
        <f t="shared" si="3"/>
        <v>11.24</v>
      </c>
      <c r="I29" s="214"/>
    </row>
    <row r="30" spans="1:9" s="146" customFormat="1" ht="28" customHeight="1" x14ac:dyDescent="0.2">
      <c r="A30" s="194" t="s">
        <v>2</v>
      </c>
      <c r="B30" s="156"/>
      <c r="C30" s="159">
        <f>'Page 2 Buget Standards PRG'!AB38</f>
        <v>10.8</v>
      </c>
      <c r="D30" s="159"/>
      <c r="E30" s="149">
        <f>'Page 2 Buget Standards PRG'!AB91</f>
        <v>47.53</v>
      </c>
      <c r="F30" s="149">
        <f>'Page 2 Buget Standards PRG'!AB151</f>
        <v>37.53</v>
      </c>
      <c r="G30" s="156"/>
      <c r="H30" s="158">
        <f t="shared" si="3"/>
        <v>85.06</v>
      </c>
      <c r="I30" s="214"/>
    </row>
    <row r="31" spans="1:9" s="146" customFormat="1" ht="28" customHeight="1" x14ac:dyDescent="0.2">
      <c r="A31" s="196" t="s">
        <v>222</v>
      </c>
      <c r="B31" s="156"/>
      <c r="C31" s="159">
        <f>'Page 2 Buget Standards PRG'!AC38</f>
        <v>0</v>
      </c>
      <c r="D31" s="159"/>
      <c r="E31" s="149">
        <f ca="1">'Page 2 Buget Standards PRG'!AC91</f>
        <v>420.58150510204098</v>
      </c>
      <c r="F31" s="149">
        <f ca="1">'Page 2 Buget Standards PRG'!AC151</f>
        <v>420.58150510204098</v>
      </c>
      <c r="G31" s="156"/>
      <c r="H31" s="158">
        <f t="shared" ca="1" si="3"/>
        <v>841.16301020408196</v>
      </c>
      <c r="I31" s="214"/>
    </row>
    <row r="32" spans="1:9" s="146" customFormat="1" ht="28" customHeight="1" x14ac:dyDescent="0.2">
      <c r="A32" s="194" t="s">
        <v>64</v>
      </c>
      <c r="B32" s="156"/>
      <c r="C32" s="159">
        <f>'Page 2 Buget Standards PRG'!AD38</f>
        <v>2.7</v>
      </c>
      <c r="D32" s="159"/>
      <c r="E32" s="149">
        <f>'Page 2 Buget Standards PRG'!AD91</f>
        <v>8.07</v>
      </c>
      <c r="F32" s="149">
        <f>'Page 2 Buget Standards PRG'!AD151</f>
        <v>8.07</v>
      </c>
      <c r="G32" s="156"/>
      <c r="H32" s="158">
        <f t="shared" si="3"/>
        <v>16.14</v>
      </c>
      <c r="I32" s="214"/>
    </row>
    <row r="33" spans="1:9" s="146" customFormat="1" ht="28" customHeight="1" thickBot="1" x14ac:dyDescent="0.25">
      <c r="A33" s="195" t="s">
        <v>240</v>
      </c>
      <c r="B33" s="170"/>
      <c r="C33" s="171">
        <f>'Page 2 Buget Standards PRG'!AE38</f>
        <v>41.375</v>
      </c>
      <c r="D33" s="171"/>
      <c r="E33" s="172">
        <f>'Page 2 Buget Standards PRG'!AE91</f>
        <v>144.8125</v>
      </c>
      <c r="F33" s="172">
        <f>'Page 2 Buget Standards PRG'!AE151</f>
        <v>144.8125</v>
      </c>
      <c r="G33" s="170"/>
      <c r="H33" s="173">
        <f t="shared" si="3"/>
        <v>289.625</v>
      </c>
      <c r="I33" s="214"/>
    </row>
    <row r="34" spans="1:9" s="146" customFormat="1" ht="28" customHeight="1" thickBot="1" x14ac:dyDescent="0.25">
      <c r="A34" s="183" t="s">
        <v>20</v>
      </c>
      <c r="B34" s="180"/>
      <c r="C34" s="184">
        <f>SUM(C27:C33)</f>
        <v>63.3</v>
      </c>
      <c r="D34" s="184"/>
      <c r="E34" s="184">
        <f ca="1">SUM(E27:E33)</f>
        <v>862.84400510204102</v>
      </c>
      <c r="F34" s="184">
        <f ca="1">SUM(F27:F33)</f>
        <v>852.84400510204102</v>
      </c>
      <c r="G34" s="181"/>
      <c r="H34" s="185">
        <f ca="1">SUM(H27:H33)</f>
        <v>1715.688010204082</v>
      </c>
      <c r="I34" s="189"/>
    </row>
    <row r="35" spans="1:9" s="146" customFormat="1" ht="28" customHeight="1" thickBot="1" x14ac:dyDescent="0.25">
      <c r="A35" s="183" t="s">
        <v>21</v>
      </c>
      <c r="B35" s="180"/>
      <c r="C35" s="184">
        <f ca="1">C25+C34</f>
        <v>841.16301020408162</v>
      </c>
      <c r="D35" s="184"/>
      <c r="E35" s="184">
        <f ca="1">E25+E34</f>
        <v>1742.5117134353743</v>
      </c>
      <c r="F35" s="184">
        <f ca="1">F25+F34</f>
        <v>1897.8007759353741</v>
      </c>
      <c r="G35" s="181"/>
      <c r="H35" s="190">
        <f ca="1">H25+H34</f>
        <v>3640.3124893707491</v>
      </c>
      <c r="I35" s="189"/>
    </row>
    <row r="36" spans="1:9" s="146" customFormat="1" ht="28" customHeight="1" x14ac:dyDescent="0.2">
      <c r="A36" s="177" t="s">
        <v>22</v>
      </c>
      <c r="B36" s="178"/>
      <c r="C36" s="178"/>
      <c r="D36" s="178"/>
      <c r="E36" s="178"/>
      <c r="F36" s="178"/>
      <c r="G36" s="178"/>
      <c r="H36" s="179"/>
      <c r="I36" s="160" t="s">
        <v>164</v>
      </c>
    </row>
    <row r="37" spans="1:9" s="146" customFormat="1" ht="28" customHeight="1" x14ac:dyDescent="0.2">
      <c r="A37" s="161" t="s">
        <v>157</v>
      </c>
      <c r="B37" s="156"/>
      <c r="C37" s="162"/>
      <c r="D37" s="163"/>
      <c r="E37" s="149">
        <f ca="1">E10-E25</f>
        <v>1189.0822916666666</v>
      </c>
      <c r="F37" s="149">
        <f ca="1">F10-F25</f>
        <v>1023.7932291666668</v>
      </c>
      <c r="G37" s="156"/>
      <c r="H37" s="158">
        <f ca="1">H10-H25</f>
        <v>2212.8755208333332</v>
      </c>
      <c r="I37" s="164" t="s">
        <v>153</v>
      </c>
    </row>
    <row r="38" spans="1:9" s="146" customFormat="1" ht="28" customHeight="1" x14ac:dyDescent="0.2">
      <c r="A38" s="165" t="s">
        <v>156</v>
      </c>
      <c r="B38" s="166"/>
      <c r="C38" s="162"/>
      <c r="D38" s="163"/>
      <c r="E38" s="149">
        <f ca="1">E10-E35</f>
        <v>326.2382865646257</v>
      </c>
      <c r="F38" s="149">
        <f ca="1">F10-F35</f>
        <v>170.94922406462592</v>
      </c>
      <c r="G38" s="156"/>
      <c r="H38" s="158">
        <f ca="1">H10-H35</f>
        <v>497.18751062925094</v>
      </c>
      <c r="I38" s="164" t="s">
        <v>154</v>
      </c>
    </row>
    <row r="39" spans="1:9" s="146" customFormat="1" ht="28" customHeight="1" x14ac:dyDescent="0.2">
      <c r="A39" s="161" t="s">
        <v>158</v>
      </c>
      <c r="B39" s="156"/>
      <c r="C39" s="162"/>
      <c r="D39" s="163"/>
      <c r="E39" s="149">
        <f ca="1">E10-E35+(E16+E17+E33)</f>
        <v>481.85078656462571</v>
      </c>
      <c r="F39" s="149">
        <f ca="1">F10-F35+(F16+F17+F33)</f>
        <v>326.56172406462593</v>
      </c>
      <c r="G39" s="156"/>
      <c r="H39" s="149">
        <f ca="1">H10-H35+(H16+H17+H33)</f>
        <v>808.41251062925096</v>
      </c>
      <c r="I39" s="164" t="s">
        <v>150</v>
      </c>
    </row>
    <row r="40" spans="1:9" s="146" customFormat="1" ht="28" customHeight="1" x14ac:dyDescent="0.2">
      <c r="A40" s="161" t="s">
        <v>23</v>
      </c>
      <c r="B40" s="166"/>
      <c r="C40" s="162"/>
      <c r="D40" s="163"/>
      <c r="E40" s="148">
        <f ca="1">E35/E6</f>
        <v>1394.0093707482995</v>
      </c>
      <c r="F40" s="148">
        <f t="shared" ref="F40" ca="1" si="4">F35/F6</f>
        <v>1518.2406207482993</v>
      </c>
      <c r="G40" s="156"/>
      <c r="H40" s="148">
        <f t="shared" ref="H40" ca="1" si="5">H35/H6</f>
        <v>2912.2499914965993</v>
      </c>
      <c r="I40" s="164" t="s">
        <v>151</v>
      </c>
    </row>
    <row r="41" spans="1:9" s="146" customFormat="1" ht="28" customHeight="1" thickBot="1" x14ac:dyDescent="0.25">
      <c r="A41" s="208" t="s">
        <v>24</v>
      </c>
      <c r="B41" s="170"/>
      <c r="C41" s="209"/>
      <c r="D41" s="210"/>
      <c r="E41" s="172">
        <f ca="1">E35/E7</f>
        <v>1.1063566434510312</v>
      </c>
      <c r="F41" s="172">
        <f ca="1">F35/F7</f>
        <v>1.2049528736097612</v>
      </c>
      <c r="G41" s="170"/>
      <c r="H41" s="172">
        <f ca="1">H35/H7</f>
        <v>1.1556547585303965</v>
      </c>
      <c r="I41" s="211" t="s">
        <v>155</v>
      </c>
    </row>
    <row r="42" spans="1:9" ht="56" customHeight="1" thickBot="1" x14ac:dyDescent="0.25">
      <c r="A42" s="215" t="s">
        <v>232</v>
      </c>
      <c r="B42" s="216"/>
      <c r="C42" s="216"/>
      <c r="D42" s="216"/>
      <c r="E42" s="216"/>
      <c r="F42" s="216"/>
      <c r="G42" s="216"/>
      <c r="H42" s="216"/>
      <c r="I42" s="217"/>
    </row>
    <row r="43" spans="1:9" ht="30" customHeight="1" x14ac:dyDescent="0.2">
      <c r="A43" s="218" t="s">
        <v>231</v>
      </c>
      <c r="B43" s="218"/>
      <c r="C43" s="218"/>
      <c r="D43" s="218"/>
      <c r="E43" s="218"/>
      <c r="F43" s="218"/>
      <c r="G43" s="218"/>
      <c r="H43" s="218"/>
      <c r="I43" s="218"/>
    </row>
  </sheetData>
  <mergeCells count="4">
    <mergeCell ref="I27:I33"/>
    <mergeCell ref="I12:I24"/>
    <mergeCell ref="A42:I42"/>
    <mergeCell ref="A43:I43"/>
  </mergeCells>
  <pageMargins left="0.7" right="0.7" top="0.75" bottom="0.75" header="0.3" footer="0.3"/>
  <pageSetup scale="42" orientation="portrait" r:id="rId1"/>
  <headerFooter>
    <oddFooter>&amp;C&amp;K000000&amp;P&amp;N</oddFooter>
  </headerFooter>
  <ignoredErrors>
    <ignoredError sqref="C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2385-EA58-D14A-8768-8B5E67C61587}">
  <sheetPr>
    <tabColor rgb="FF002060"/>
    <pageSetUpPr fitToPage="1"/>
  </sheetPr>
  <dimension ref="A1:AR1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5.796875" defaultRowHeight="26" customHeight="1" x14ac:dyDescent="0.2"/>
  <cols>
    <col min="1" max="1" width="26" style="3" customWidth="1"/>
    <col min="2" max="2" width="46" style="6" customWidth="1"/>
    <col min="3" max="3" width="44.19921875" style="6" customWidth="1"/>
    <col min="4" max="4" width="33.19921875" style="9" customWidth="1"/>
    <col min="5" max="5" width="17.59765625" style="6" customWidth="1"/>
    <col min="6" max="6" width="16" style="6" customWidth="1"/>
    <col min="7" max="7" width="16" style="7" customWidth="1"/>
    <col min="8" max="8" width="16" style="129" customWidth="1"/>
    <col min="9" max="9" width="16" style="48" customWidth="1"/>
    <col min="10" max="22" width="16" style="7" customWidth="1"/>
    <col min="23" max="23" width="16" style="48" customWidth="1"/>
    <col min="24" max="24" width="11" style="7" customWidth="1"/>
    <col min="25" max="31" width="16" style="7" customWidth="1"/>
    <col min="32" max="32" width="16" style="48" customWidth="1"/>
    <col min="33" max="33" width="11.19921875" style="7" customWidth="1"/>
    <col min="34" max="34" width="16" style="48" customWidth="1"/>
    <col min="35" max="36" width="21.3984375" style="7" customWidth="1"/>
    <col min="37" max="40" width="21.3984375" style="8" customWidth="1"/>
    <col min="41" max="44" width="10.3984375" style="8" customWidth="1"/>
    <col min="45" max="119" width="10.3984375" style="6" customWidth="1"/>
    <col min="120" max="16384" width="5.796875" style="6"/>
  </cols>
  <sheetData>
    <row r="1" spans="1:44" ht="26" customHeight="1" x14ac:dyDescent="0.2">
      <c r="A1" s="2" t="s">
        <v>202</v>
      </c>
      <c r="C1" s="4"/>
      <c r="D1" s="5"/>
    </row>
    <row r="2" spans="1:44" ht="26" customHeight="1" thickBot="1" x14ac:dyDescent="0.25">
      <c r="C2" s="6" t="s">
        <v>166</v>
      </c>
      <c r="E2" s="10"/>
      <c r="F2" s="10"/>
      <c r="G2" s="11"/>
    </row>
    <row r="3" spans="1:44" ht="30" customHeight="1" thickBot="1" x14ac:dyDescent="0.25">
      <c r="A3" s="188" t="s">
        <v>221</v>
      </c>
      <c r="B3" s="187"/>
      <c r="C3" s="24"/>
      <c r="D3" s="24"/>
      <c r="E3" s="24"/>
      <c r="F3" s="24"/>
      <c r="G3" s="24"/>
      <c r="H3" s="128"/>
      <c r="I3" s="24"/>
      <c r="J3" s="225" t="s">
        <v>197</v>
      </c>
      <c r="K3" s="226"/>
      <c r="L3" s="226"/>
      <c r="M3" s="226"/>
      <c r="N3" s="226"/>
      <c r="O3" s="226"/>
      <c r="P3" s="226"/>
      <c r="Q3" s="226"/>
      <c r="R3" s="226"/>
      <c r="S3" s="226"/>
      <c r="T3" s="226"/>
      <c r="U3" s="226"/>
      <c r="V3" s="226"/>
      <c r="W3" s="227"/>
      <c r="Y3" s="228" t="s">
        <v>198</v>
      </c>
      <c r="Z3" s="229"/>
      <c r="AA3" s="229"/>
      <c r="AB3" s="229"/>
      <c r="AC3" s="229"/>
      <c r="AD3" s="229"/>
      <c r="AE3" s="229"/>
      <c r="AF3" s="230"/>
      <c r="AG3" s="39"/>
    </row>
    <row r="4" spans="1:44" s="93" customFormat="1" ht="63" customHeight="1" thickBot="1" x14ac:dyDescent="0.2">
      <c r="A4" s="84" t="s">
        <v>118</v>
      </c>
      <c r="B4" s="85" t="s">
        <v>5</v>
      </c>
      <c r="C4" s="85" t="s">
        <v>230</v>
      </c>
      <c r="D4" s="86" t="s">
        <v>81</v>
      </c>
      <c r="E4" s="85" t="s">
        <v>69</v>
      </c>
      <c r="F4" s="85" t="s">
        <v>135</v>
      </c>
      <c r="G4" s="87" t="s">
        <v>73</v>
      </c>
      <c r="H4" s="87" t="s">
        <v>74</v>
      </c>
      <c r="I4" s="88" t="s">
        <v>196</v>
      </c>
      <c r="J4" s="89" t="s">
        <v>68</v>
      </c>
      <c r="K4" s="89" t="s">
        <v>60</v>
      </c>
      <c r="L4" s="89" t="s">
        <v>10</v>
      </c>
      <c r="M4" s="89" t="s">
        <v>11</v>
      </c>
      <c r="N4" s="89" t="s">
        <v>66</v>
      </c>
      <c r="O4" s="89" t="s">
        <v>13</v>
      </c>
      <c r="P4" s="89" t="s">
        <v>14</v>
      </c>
      <c r="Q4" s="89" t="s">
        <v>15</v>
      </c>
      <c r="R4" s="89" t="s">
        <v>67</v>
      </c>
      <c r="S4" s="89" t="s">
        <v>53</v>
      </c>
      <c r="T4" s="89" t="s">
        <v>82</v>
      </c>
      <c r="U4" s="89" t="s">
        <v>65</v>
      </c>
      <c r="V4" s="89" t="s">
        <v>83</v>
      </c>
      <c r="W4" s="90" t="s">
        <v>72</v>
      </c>
      <c r="X4" s="102"/>
      <c r="Y4" s="89" t="s">
        <v>17</v>
      </c>
      <c r="Z4" s="89" t="s">
        <v>18</v>
      </c>
      <c r="AA4" s="89" t="s">
        <v>19</v>
      </c>
      <c r="AB4" s="89" t="s">
        <v>2</v>
      </c>
      <c r="AC4" s="89" t="s">
        <v>199</v>
      </c>
      <c r="AD4" s="89" t="s">
        <v>64</v>
      </c>
      <c r="AE4" s="89" t="s">
        <v>70</v>
      </c>
      <c r="AF4" s="88" t="s">
        <v>4</v>
      </c>
      <c r="AG4" s="102"/>
      <c r="AH4" s="91" t="s">
        <v>162</v>
      </c>
      <c r="AI4" s="92"/>
      <c r="AJ4" s="92"/>
      <c r="AK4" s="92"/>
      <c r="AL4" s="92"/>
      <c r="AM4" s="92"/>
      <c r="AN4" s="92"/>
      <c r="AO4" s="92"/>
      <c r="AP4" s="92"/>
      <c r="AQ4" s="92"/>
      <c r="AR4" s="92"/>
    </row>
    <row r="5" spans="1:44" ht="28" customHeight="1" x14ac:dyDescent="0.2">
      <c r="A5" s="125" t="s">
        <v>63</v>
      </c>
      <c r="B5" s="28" t="s">
        <v>237</v>
      </c>
      <c r="C5" s="29" t="s">
        <v>125</v>
      </c>
      <c r="D5" s="30" t="s">
        <v>65</v>
      </c>
      <c r="E5" s="31" t="s">
        <v>107</v>
      </c>
      <c r="F5" s="31" t="s">
        <v>136</v>
      </c>
      <c r="G5" s="42">
        <v>0.25</v>
      </c>
      <c r="H5" s="131">
        <v>16.2</v>
      </c>
      <c r="I5" s="203">
        <f t="shared" ref="I5:I37" si="0">G5*H5</f>
        <v>4.05</v>
      </c>
      <c r="J5" s="53"/>
      <c r="K5" s="54"/>
      <c r="L5" s="54"/>
      <c r="M5" s="54"/>
      <c r="N5" s="54"/>
      <c r="O5" s="54"/>
      <c r="P5" s="54"/>
      <c r="Q5" s="54"/>
      <c r="R5" s="54"/>
      <c r="S5" s="54"/>
      <c r="T5" s="54"/>
      <c r="U5" s="54">
        <f>I5</f>
        <v>4.05</v>
      </c>
      <c r="V5" s="121"/>
      <c r="W5" s="81">
        <f>SUM(J5:V5)</f>
        <v>4.05</v>
      </c>
      <c r="X5" s="32"/>
      <c r="Y5" s="59"/>
      <c r="Z5" s="59"/>
      <c r="AA5" s="59"/>
      <c r="AB5" s="59"/>
      <c r="AC5" s="59"/>
      <c r="AD5" s="59"/>
      <c r="AE5" s="60"/>
      <c r="AF5" s="52">
        <f>SUM(Y5:AE5)</f>
        <v>0</v>
      </c>
      <c r="AH5" s="52">
        <f t="shared" ref="AH5:AH38" si="1">AF5+W5</f>
        <v>4.05</v>
      </c>
    </row>
    <row r="6" spans="1:44" ht="28" customHeight="1" x14ac:dyDescent="0.2">
      <c r="A6" s="36" t="s">
        <v>63</v>
      </c>
      <c r="B6" s="12" t="s">
        <v>25</v>
      </c>
      <c r="C6" s="12" t="s">
        <v>121</v>
      </c>
      <c r="D6" s="13" t="s">
        <v>11</v>
      </c>
      <c r="E6" s="17" t="s">
        <v>107</v>
      </c>
      <c r="F6" s="17" t="s">
        <v>136</v>
      </c>
      <c r="G6" s="43">
        <v>1</v>
      </c>
      <c r="H6" s="130">
        <v>31.59</v>
      </c>
      <c r="I6" s="79">
        <f t="shared" si="0"/>
        <v>31.59</v>
      </c>
      <c r="J6" s="55"/>
      <c r="K6" s="44"/>
      <c r="L6" s="44"/>
      <c r="M6" s="44">
        <f t="shared" ref="M6:M10" si="2">I6</f>
        <v>31.59</v>
      </c>
      <c r="N6" s="44"/>
      <c r="O6" s="44"/>
      <c r="P6" s="44"/>
      <c r="Q6" s="44"/>
      <c r="R6" s="44"/>
      <c r="S6" s="44"/>
      <c r="T6" s="44"/>
      <c r="U6" s="44"/>
      <c r="V6" s="38"/>
      <c r="W6" s="49">
        <f t="shared" ref="W6:W28" si="3">SUM(J6:V6)</f>
        <v>31.59</v>
      </c>
      <c r="X6" s="14"/>
      <c r="Y6" s="26"/>
      <c r="Z6" s="26"/>
      <c r="AA6" s="26"/>
      <c r="AB6" s="26"/>
      <c r="AC6" s="26"/>
      <c r="AD6" s="26"/>
      <c r="AE6" s="62"/>
      <c r="AF6" s="49">
        <f t="shared" ref="AF6:AF12" si="4">SUM(Y6:AE6)</f>
        <v>0</v>
      </c>
      <c r="AH6" s="49">
        <f t="shared" si="1"/>
        <v>31.59</v>
      </c>
    </row>
    <row r="7" spans="1:44" ht="28" customHeight="1" x14ac:dyDescent="0.2">
      <c r="A7" s="36" t="s">
        <v>63</v>
      </c>
      <c r="B7" s="12" t="s">
        <v>116</v>
      </c>
      <c r="C7" s="12" t="s">
        <v>122</v>
      </c>
      <c r="D7" s="13" t="s">
        <v>11</v>
      </c>
      <c r="E7" s="17" t="s">
        <v>107</v>
      </c>
      <c r="F7" s="17" t="s">
        <v>136</v>
      </c>
      <c r="G7" s="43">
        <v>1</v>
      </c>
      <c r="H7" s="130">
        <v>25.09</v>
      </c>
      <c r="I7" s="79">
        <f t="shared" si="0"/>
        <v>25.09</v>
      </c>
      <c r="J7" s="55"/>
      <c r="K7" s="44"/>
      <c r="L7" s="44"/>
      <c r="M7" s="44">
        <f t="shared" si="2"/>
        <v>25.09</v>
      </c>
      <c r="N7" s="44"/>
      <c r="O7" s="44"/>
      <c r="P7" s="44"/>
      <c r="Q7" s="44"/>
      <c r="R7" s="44"/>
      <c r="S7" s="44"/>
      <c r="T7" s="44"/>
      <c r="U7" s="44"/>
      <c r="V7" s="38"/>
      <c r="W7" s="49">
        <f t="shared" si="3"/>
        <v>25.09</v>
      </c>
      <c r="X7" s="14"/>
      <c r="Y7" s="26"/>
      <c r="Z7" s="26"/>
      <c r="AA7" s="26"/>
      <c r="AB7" s="26"/>
      <c r="AC7" s="26"/>
      <c r="AD7" s="26"/>
      <c r="AE7" s="62"/>
      <c r="AF7" s="49">
        <f t="shared" si="4"/>
        <v>0</v>
      </c>
      <c r="AH7" s="49">
        <f t="shared" si="1"/>
        <v>25.09</v>
      </c>
    </row>
    <row r="8" spans="1:44" ht="28" customHeight="1" x14ac:dyDescent="0.2">
      <c r="A8" s="36" t="s">
        <v>63</v>
      </c>
      <c r="B8" s="15" t="s">
        <v>26</v>
      </c>
      <c r="C8" s="15" t="s">
        <v>124</v>
      </c>
      <c r="D8" s="13" t="s">
        <v>11</v>
      </c>
      <c r="E8" s="17" t="s">
        <v>107</v>
      </c>
      <c r="F8" s="17" t="s">
        <v>136</v>
      </c>
      <c r="G8" s="43">
        <v>1</v>
      </c>
      <c r="H8" s="130">
        <v>27.24</v>
      </c>
      <c r="I8" s="79">
        <f t="shared" si="0"/>
        <v>27.24</v>
      </c>
      <c r="J8" s="55"/>
      <c r="K8" s="44"/>
      <c r="L8" s="44"/>
      <c r="M8" s="44">
        <f t="shared" si="2"/>
        <v>27.24</v>
      </c>
      <c r="N8" s="44"/>
      <c r="O8" s="44"/>
      <c r="P8" s="44"/>
      <c r="Q8" s="44"/>
      <c r="R8" s="44"/>
      <c r="S8" s="44"/>
      <c r="T8" s="44"/>
      <c r="U8" s="44"/>
      <c r="V8" s="38"/>
      <c r="W8" s="49">
        <f t="shared" si="3"/>
        <v>27.24</v>
      </c>
      <c r="X8" s="14"/>
      <c r="Y8" s="26"/>
      <c r="Z8" s="26"/>
      <c r="AA8" s="26"/>
      <c r="AB8" s="26"/>
      <c r="AC8" s="26"/>
      <c r="AD8" s="26"/>
      <c r="AE8" s="62"/>
      <c r="AF8" s="49">
        <f t="shared" si="4"/>
        <v>0</v>
      </c>
      <c r="AH8" s="49">
        <f t="shared" si="1"/>
        <v>27.24</v>
      </c>
    </row>
    <row r="9" spans="1:44" ht="28" customHeight="1" x14ac:dyDescent="0.2">
      <c r="A9" s="36" t="s">
        <v>63</v>
      </c>
      <c r="B9" s="15" t="s">
        <v>27</v>
      </c>
      <c r="C9" s="15" t="s">
        <v>123</v>
      </c>
      <c r="D9" s="13" t="s">
        <v>11</v>
      </c>
      <c r="E9" s="17" t="s">
        <v>107</v>
      </c>
      <c r="F9" s="17" t="s">
        <v>136</v>
      </c>
      <c r="G9" s="43">
        <v>1</v>
      </c>
      <c r="H9" s="130">
        <v>25.09</v>
      </c>
      <c r="I9" s="79">
        <f t="shared" si="0"/>
        <v>25.09</v>
      </c>
      <c r="J9" s="55"/>
      <c r="K9" s="44"/>
      <c r="L9" s="44"/>
      <c r="M9" s="44">
        <f t="shared" si="2"/>
        <v>25.09</v>
      </c>
      <c r="N9" s="44"/>
      <c r="O9" s="44"/>
      <c r="P9" s="44"/>
      <c r="Q9" s="44"/>
      <c r="R9" s="44"/>
      <c r="S9" s="44"/>
      <c r="T9" s="44"/>
      <c r="U9" s="44"/>
      <c r="V9" s="38"/>
      <c r="W9" s="49">
        <f t="shared" si="3"/>
        <v>25.09</v>
      </c>
      <c r="X9" s="14"/>
      <c r="Y9" s="26"/>
      <c r="Z9" s="26"/>
      <c r="AA9" s="26"/>
      <c r="AB9" s="26"/>
      <c r="AC9" s="26"/>
      <c r="AD9" s="26"/>
      <c r="AE9" s="62"/>
      <c r="AF9" s="49">
        <f t="shared" si="4"/>
        <v>0</v>
      </c>
      <c r="AH9" s="49">
        <f t="shared" si="1"/>
        <v>25.09</v>
      </c>
    </row>
    <row r="10" spans="1:44" ht="28" customHeight="1" x14ac:dyDescent="0.2">
      <c r="A10" s="36" t="s">
        <v>63</v>
      </c>
      <c r="B10" s="15" t="s">
        <v>214</v>
      </c>
      <c r="C10" s="15" t="s">
        <v>121</v>
      </c>
      <c r="D10" s="13" t="s">
        <v>11</v>
      </c>
      <c r="E10" s="17" t="s">
        <v>107</v>
      </c>
      <c r="F10" s="17" t="s">
        <v>136</v>
      </c>
      <c r="G10" s="43">
        <v>1</v>
      </c>
      <c r="H10" s="130">
        <v>23.78</v>
      </c>
      <c r="I10" s="79">
        <f t="shared" ref="I10" si="5">G10*H10</f>
        <v>23.78</v>
      </c>
      <c r="J10" s="55"/>
      <c r="K10" s="44"/>
      <c r="L10" s="44"/>
      <c r="M10" s="44">
        <f t="shared" si="2"/>
        <v>23.78</v>
      </c>
      <c r="N10" s="44"/>
      <c r="O10" s="44"/>
      <c r="P10" s="44"/>
      <c r="Q10" s="44"/>
      <c r="R10" s="44"/>
      <c r="S10" s="44"/>
      <c r="T10" s="44"/>
      <c r="U10" s="44"/>
      <c r="V10" s="38"/>
      <c r="W10" s="49">
        <f t="shared" si="3"/>
        <v>23.78</v>
      </c>
      <c r="X10" s="14"/>
      <c r="Y10" s="26"/>
      <c r="Z10" s="26"/>
      <c r="AA10" s="26"/>
      <c r="AB10" s="26"/>
      <c r="AC10" s="26"/>
      <c r="AD10" s="26"/>
      <c r="AE10" s="62"/>
      <c r="AF10" s="49">
        <f t="shared" si="4"/>
        <v>0</v>
      </c>
      <c r="AH10" s="49">
        <f t="shared" si="1"/>
        <v>23.78</v>
      </c>
    </row>
    <row r="11" spans="1:44" ht="28" customHeight="1" x14ac:dyDescent="0.2">
      <c r="A11" s="36" t="s">
        <v>63</v>
      </c>
      <c r="B11" s="15" t="s">
        <v>215</v>
      </c>
      <c r="C11" s="15" t="s">
        <v>205</v>
      </c>
      <c r="D11" s="13" t="s">
        <v>55</v>
      </c>
      <c r="E11" s="17" t="s">
        <v>107</v>
      </c>
      <c r="F11" s="17" t="s">
        <v>137</v>
      </c>
      <c r="G11" s="43">
        <v>1</v>
      </c>
      <c r="H11" s="130">
        <v>134</v>
      </c>
      <c r="I11" s="79">
        <f t="shared" si="0"/>
        <v>134</v>
      </c>
      <c r="J11" s="55"/>
      <c r="K11" s="44">
        <f>I11</f>
        <v>134</v>
      </c>
      <c r="L11" s="44"/>
      <c r="M11" s="44"/>
      <c r="N11" s="44"/>
      <c r="O11" s="44"/>
      <c r="P11" s="44"/>
      <c r="Q11" s="44"/>
      <c r="R11" s="44"/>
      <c r="S11" s="44"/>
      <c r="T11" s="44"/>
      <c r="U11" s="44"/>
      <c r="V11" s="38"/>
      <c r="W11" s="49">
        <f t="shared" ref="W11" si="6">SUM(J11:V11)</f>
        <v>134</v>
      </c>
      <c r="X11" s="14"/>
      <c r="Y11" s="26"/>
      <c r="Z11" s="26"/>
      <c r="AA11" s="26"/>
      <c r="AB11" s="26"/>
      <c r="AC11" s="26"/>
      <c r="AD11" s="26"/>
      <c r="AE11" s="62"/>
      <c r="AF11" s="49">
        <f t="shared" ref="AF11" si="7">SUM(Y11:AE11)</f>
        <v>0</v>
      </c>
      <c r="AH11" s="49">
        <f t="shared" ref="AH11" si="8">AF11+W11</f>
        <v>134</v>
      </c>
    </row>
    <row r="12" spans="1:44" ht="28" customHeight="1" x14ac:dyDescent="0.2">
      <c r="A12" s="36" t="s">
        <v>63</v>
      </c>
      <c r="B12" s="15" t="s">
        <v>213</v>
      </c>
      <c r="C12" s="15" t="s">
        <v>120</v>
      </c>
      <c r="D12" s="13" t="s">
        <v>55</v>
      </c>
      <c r="E12" s="17" t="s">
        <v>107</v>
      </c>
      <c r="F12" s="17" t="s">
        <v>137</v>
      </c>
      <c r="G12" s="43">
        <v>2</v>
      </c>
      <c r="H12" s="130">
        <v>91.17</v>
      </c>
      <c r="I12" s="79">
        <f t="shared" si="0"/>
        <v>182.34</v>
      </c>
      <c r="J12" s="55"/>
      <c r="K12" s="44">
        <f>I12</f>
        <v>182.34</v>
      </c>
      <c r="L12" s="44"/>
      <c r="M12" s="44"/>
      <c r="N12" s="44"/>
      <c r="O12" s="44"/>
      <c r="P12" s="44"/>
      <c r="Q12" s="44"/>
      <c r="R12" s="44"/>
      <c r="S12" s="44"/>
      <c r="T12" s="44"/>
      <c r="U12" s="44"/>
      <c r="V12" s="38"/>
      <c r="W12" s="49">
        <f t="shared" si="3"/>
        <v>182.34</v>
      </c>
      <c r="X12" s="14"/>
      <c r="Y12" s="26"/>
      <c r="Z12" s="26"/>
      <c r="AA12" s="26"/>
      <c r="AB12" s="26"/>
      <c r="AC12" s="26"/>
      <c r="AD12" s="26"/>
      <c r="AE12" s="62"/>
      <c r="AF12" s="49">
        <f t="shared" si="4"/>
        <v>0</v>
      </c>
      <c r="AH12" s="49">
        <f t="shared" si="1"/>
        <v>182.34</v>
      </c>
    </row>
    <row r="13" spans="1:44" ht="28" customHeight="1" x14ac:dyDescent="0.2">
      <c r="A13" s="36" t="s">
        <v>63</v>
      </c>
      <c r="B13" s="15" t="s">
        <v>190</v>
      </c>
      <c r="C13" s="15" t="s">
        <v>29</v>
      </c>
      <c r="D13" s="13" t="s">
        <v>11</v>
      </c>
      <c r="E13" s="17" t="s">
        <v>107</v>
      </c>
      <c r="F13" s="17" t="s">
        <v>136</v>
      </c>
      <c r="G13" s="43">
        <v>0</v>
      </c>
      <c r="H13" s="130">
        <v>11.24</v>
      </c>
      <c r="I13" s="79">
        <f t="shared" si="0"/>
        <v>0</v>
      </c>
      <c r="J13" s="55"/>
      <c r="K13" s="44"/>
      <c r="L13" s="44"/>
      <c r="M13" s="44">
        <f>I13</f>
        <v>0</v>
      </c>
      <c r="N13" s="44"/>
      <c r="O13" s="44"/>
      <c r="P13" s="44"/>
      <c r="Q13" s="44"/>
      <c r="R13" s="44"/>
      <c r="S13" s="44"/>
      <c r="T13" s="44"/>
      <c r="U13" s="44"/>
      <c r="V13" s="38"/>
      <c r="W13" s="49">
        <f>SUM(J13:V13)</f>
        <v>0</v>
      </c>
      <c r="X13" s="14"/>
      <c r="Y13" s="26"/>
      <c r="Z13" s="26"/>
      <c r="AA13" s="26"/>
      <c r="AB13" s="26"/>
      <c r="AC13" s="26"/>
      <c r="AD13" s="26"/>
      <c r="AE13" s="62"/>
      <c r="AF13" s="49">
        <f>SUM(Y13:AE13)</f>
        <v>0</v>
      </c>
      <c r="AH13" s="49">
        <f>AF13+W13</f>
        <v>0</v>
      </c>
    </row>
    <row r="14" spans="1:44" ht="28" customHeight="1" x14ac:dyDescent="0.2">
      <c r="A14" s="36" t="s">
        <v>63</v>
      </c>
      <c r="B14" s="15" t="s">
        <v>191</v>
      </c>
      <c r="C14" s="15" t="s">
        <v>184</v>
      </c>
      <c r="D14" s="16" t="s">
        <v>55</v>
      </c>
      <c r="E14" s="17" t="s">
        <v>107</v>
      </c>
      <c r="F14" s="17" t="s">
        <v>203</v>
      </c>
      <c r="G14" s="43">
        <v>0</v>
      </c>
      <c r="H14" s="130">
        <v>0.37</v>
      </c>
      <c r="I14" s="79">
        <f t="shared" si="0"/>
        <v>0</v>
      </c>
      <c r="J14" s="55"/>
      <c r="K14" s="44">
        <f>I14</f>
        <v>0</v>
      </c>
      <c r="L14" s="44"/>
      <c r="M14" s="44"/>
      <c r="N14" s="44"/>
      <c r="O14" s="44"/>
      <c r="P14" s="44"/>
      <c r="Q14" s="44"/>
      <c r="R14" s="44"/>
      <c r="S14" s="44"/>
      <c r="T14" s="44"/>
      <c r="U14" s="44"/>
      <c r="V14" s="38"/>
      <c r="W14" s="49">
        <f>SUM(J14:V14)</f>
        <v>0</v>
      </c>
      <c r="X14" s="14"/>
      <c r="Y14" s="26"/>
      <c r="Z14" s="26"/>
      <c r="AA14" s="26"/>
      <c r="AB14" s="26"/>
      <c r="AC14" s="26"/>
      <c r="AD14" s="26"/>
      <c r="AE14" s="62"/>
      <c r="AF14" s="49">
        <f>SUM(Y14:AE14)</f>
        <v>0</v>
      </c>
      <c r="AH14" s="49">
        <f>AF14+W14</f>
        <v>0</v>
      </c>
    </row>
    <row r="15" spans="1:44" s="10" customFormat="1" ht="28" customHeight="1" x14ac:dyDescent="0.2">
      <c r="A15" s="126" t="s">
        <v>63</v>
      </c>
      <c r="B15" s="15" t="s">
        <v>183</v>
      </c>
      <c r="C15" s="15" t="s">
        <v>139</v>
      </c>
      <c r="D15" s="13" t="s">
        <v>11</v>
      </c>
      <c r="E15" s="17" t="s">
        <v>169</v>
      </c>
      <c r="F15" s="78" t="s">
        <v>136</v>
      </c>
      <c r="G15" s="43">
        <v>1</v>
      </c>
      <c r="H15" s="130">
        <v>35.64</v>
      </c>
      <c r="I15" s="79">
        <f t="shared" si="0"/>
        <v>35.64</v>
      </c>
      <c r="J15" s="55"/>
      <c r="K15" s="44"/>
      <c r="L15" s="44"/>
      <c r="M15" s="44">
        <f>I15</f>
        <v>35.64</v>
      </c>
      <c r="N15" s="44"/>
      <c r="O15" s="44"/>
      <c r="P15" s="44"/>
      <c r="Q15" s="44"/>
      <c r="R15" s="44"/>
      <c r="S15" s="44"/>
      <c r="T15" s="44"/>
      <c r="U15" s="44"/>
      <c r="V15" s="38"/>
      <c r="W15" s="79">
        <f t="shared" ref="W15:W26" si="9">SUM(J15:V15)</f>
        <v>35.64</v>
      </c>
      <c r="X15" s="122"/>
      <c r="Y15" s="44"/>
      <c r="Z15" s="44"/>
      <c r="AA15" s="44"/>
      <c r="AB15" s="44"/>
      <c r="AC15" s="44"/>
      <c r="AD15" s="44"/>
      <c r="AE15" s="38"/>
      <c r="AF15" s="79">
        <f>SUM(Y15:AE15)</f>
        <v>0</v>
      </c>
      <c r="AG15" s="11"/>
      <c r="AH15" s="79">
        <f t="shared" ref="AH15:AH26" si="10">AF15+W15</f>
        <v>35.64</v>
      </c>
      <c r="AI15" s="11"/>
      <c r="AJ15" s="11"/>
      <c r="AK15" s="80"/>
      <c r="AL15" s="80"/>
      <c r="AM15" s="80"/>
      <c r="AN15" s="80"/>
      <c r="AO15" s="80"/>
      <c r="AP15" s="80"/>
      <c r="AQ15" s="80"/>
      <c r="AR15" s="80"/>
    </row>
    <row r="16" spans="1:44" s="10" customFormat="1" ht="28" customHeight="1" x14ac:dyDescent="0.2">
      <c r="A16" s="126" t="s">
        <v>63</v>
      </c>
      <c r="B16" s="15" t="s">
        <v>183</v>
      </c>
      <c r="C16" s="15" t="s">
        <v>238</v>
      </c>
      <c r="D16" s="13" t="s">
        <v>11</v>
      </c>
      <c r="E16" s="17" t="s">
        <v>169</v>
      </c>
      <c r="F16" s="78" t="s">
        <v>201</v>
      </c>
      <c r="G16" s="43">
        <v>55</v>
      </c>
      <c r="H16" s="130">
        <v>3.16</v>
      </c>
      <c r="I16" s="79">
        <f t="shared" ref="I16" si="11">G16*H16</f>
        <v>173.8</v>
      </c>
      <c r="J16" s="55"/>
      <c r="K16" s="44"/>
      <c r="L16" s="44"/>
      <c r="M16" s="44">
        <f>I16</f>
        <v>173.8</v>
      </c>
      <c r="N16" s="44"/>
      <c r="O16" s="44"/>
      <c r="P16" s="44"/>
      <c r="Q16" s="44"/>
      <c r="R16" s="44"/>
      <c r="S16" s="44"/>
      <c r="T16" s="44"/>
      <c r="U16" s="44"/>
      <c r="V16" s="38"/>
      <c r="W16" s="79">
        <f t="shared" ref="W16" si="12">SUM(J16:V16)</f>
        <v>173.8</v>
      </c>
      <c r="X16" s="122"/>
      <c r="Y16" s="44"/>
      <c r="Z16" s="44"/>
      <c r="AA16" s="44"/>
      <c r="AB16" s="44"/>
      <c r="AC16" s="44"/>
      <c r="AD16" s="44"/>
      <c r="AE16" s="38"/>
      <c r="AF16" s="79">
        <f>SUM(Y16:AE16)</f>
        <v>0</v>
      </c>
      <c r="AG16" s="11"/>
      <c r="AH16" s="79">
        <f t="shared" ref="AH16" si="13">AF16+W16</f>
        <v>173.8</v>
      </c>
      <c r="AI16" s="11"/>
      <c r="AJ16" s="11"/>
      <c r="AK16" s="80"/>
      <c r="AL16" s="80"/>
      <c r="AM16" s="80"/>
      <c r="AN16" s="80"/>
      <c r="AO16" s="80"/>
      <c r="AP16" s="80"/>
      <c r="AQ16" s="80"/>
      <c r="AR16" s="80"/>
    </row>
    <row r="17" spans="1:44" ht="28" customHeight="1" x14ac:dyDescent="0.2">
      <c r="A17" s="36" t="s">
        <v>63</v>
      </c>
      <c r="B17" s="15" t="s">
        <v>183</v>
      </c>
      <c r="C17" s="15" t="s">
        <v>163</v>
      </c>
      <c r="D17" s="16" t="s">
        <v>48</v>
      </c>
      <c r="E17" s="17" t="s">
        <v>169</v>
      </c>
      <c r="F17" s="17" t="s">
        <v>203</v>
      </c>
      <c r="G17" s="43">
        <v>10</v>
      </c>
      <c r="H17" s="130">
        <v>4</v>
      </c>
      <c r="I17" s="79">
        <f t="shared" si="0"/>
        <v>40</v>
      </c>
      <c r="J17" s="55">
        <f>I17</f>
        <v>40</v>
      </c>
      <c r="K17" s="44"/>
      <c r="L17" s="44"/>
      <c r="M17" s="44"/>
      <c r="N17" s="44"/>
      <c r="O17" s="44"/>
      <c r="P17" s="44"/>
      <c r="Q17" s="44"/>
      <c r="R17" s="44"/>
      <c r="S17" s="44"/>
      <c r="T17" s="44"/>
      <c r="U17" s="44"/>
      <c r="V17" s="38"/>
      <c r="W17" s="49">
        <f t="shared" si="9"/>
        <v>40</v>
      </c>
      <c r="X17" s="14"/>
      <c r="Y17" s="26"/>
      <c r="Z17" s="26"/>
      <c r="AA17" s="26"/>
      <c r="AB17" s="26"/>
      <c r="AC17" s="26"/>
      <c r="AD17" s="26"/>
      <c r="AE17" s="62"/>
      <c r="AF17" s="49">
        <f t="shared" ref="AF17:AF24" si="14">SUM(Y17:AE17)</f>
        <v>0</v>
      </c>
      <c r="AH17" s="49">
        <f t="shared" si="10"/>
        <v>40</v>
      </c>
    </row>
    <row r="18" spans="1:44" ht="28" customHeight="1" x14ac:dyDescent="0.2">
      <c r="A18" s="36" t="s">
        <v>63</v>
      </c>
      <c r="B18" s="15" t="s">
        <v>192</v>
      </c>
      <c r="C18" s="12" t="s">
        <v>121</v>
      </c>
      <c r="D18" s="13" t="s">
        <v>11</v>
      </c>
      <c r="E18" s="17" t="s">
        <v>101</v>
      </c>
      <c r="F18" s="17" t="s">
        <v>136</v>
      </c>
      <c r="G18" s="43">
        <v>0</v>
      </c>
      <c r="H18" s="130">
        <v>0</v>
      </c>
      <c r="I18" s="79">
        <f t="shared" si="0"/>
        <v>0</v>
      </c>
      <c r="J18" s="55"/>
      <c r="K18" s="44"/>
      <c r="L18" s="44"/>
      <c r="M18" s="44">
        <f>I18</f>
        <v>0</v>
      </c>
      <c r="N18" s="44"/>
      <c r="O18" s="44"/>
      <c r="P18" s="44"/>
      <c r="Q18" s="44"/>
      <c r="R18" s="44"/>
      <c r="S18" s="44"/>
      <c r="T18" s="44"/>
      <c r="U18" s="44"/>
      <c r="V18" s="38"/>
      <c r="W18" s="49">
        <f t="shared" ref="W18:W23" si="15">SUM(J18:V18)</f>
        <v>0</v>
      </c>
      <c r="X18" s="14"/>
      <c r="Y18" s="26"/>
      <c r="Z18" s="26"/>
      <c r="AA18" s="26"/>
      <c r="AB18" s="26"/>
      <c r="AC18" s="26"/>
      <c r="AD18" s="26"/>
      <c r="AE18" s="62"/>
      <c r="AF18" s="49">
        <f t="shared" ref="AF18:AF23" si="16">SUM(Y18:AE18)</f>
        <v>0</v>
      </c>
      <c r="AH18" s="49">
        <f t="shared" ref="AH18:AH23" si="17">AF18+W18</f>
        <v>0</v>
      </c>
    </row>
    <row r="19" spans="1:44" ht="28" customHeight="1" x14ac:dyDescent="0.2">
      <c r="A19" s="36" t="s">
        <v>63</v>
      </c>
      <c r="B19" s="15" t="s">
        <v>193</v>
      </c>
      <c r="C19" s="15" t="s">
        <v>163</v>
      </c>
      <c r="D19" s="16" t="s">
        <v>48</v>
      </c>
      <c r="E19" s="17" t="s">
        <v>101</v>
      </c>
      <c r="F19" s="17" t="s">
        <v>203</v>
      </c>
      <c r="G19" s="43">
        <v>0</v>
      </c>
      <c r="H19" s="130">
        <v>4</v>
      </c>
      <c r="I19" s="79">
        <f t="shared" si="0"/>
        <v>0</v>
      </c>
      <c r="J19" s="55">
        <f>I19</f>
        <v>0</v>
      </c>
      <c r="K19" s="44"/>
      <c r="L19" s="44"/>
      <c r="M19" s="44"/>
      <c r="N19" s="44"/>
      <c r="O19" s="44"/>
      <c r="P19" s="44"/>
      <c r="Q19" s="44"/>
      <c r="R19" s="44"/>
      <c r="S19" s="44"/>
      <c r="T19" s="44"/>
      <c r="U19" s="44"/>
      <c r="V19" s="38"/>
      <c r="W19" s="49">
        <f t="shared" si="15"/>
        <v>0</v>
      </c>
      <c r="X19" s="14"/>
      <c r="Y19" s="26"/>
      <c r="Z19" s="26"/>
      <c r="AA19" s="26"/>
      <c r="AB19" s="26"/>
      <c r="AC19" s="26"/>
      <c r="AD19" s="26"/>
      <c r="AE19" s="62"/>
      <c r="AF19" s="49">
        <f t="shared" si="16"/>
        <v>0</v>
      </c>
      <c r="AH19" s="49">
        <f t="shared" si="17"/>
        <v>0</v>
      </c>
    </row>
    <row r="20" spans="1:44" ht="28" customHeight="1" x14ac:dyDescent="0.2">
      <c r="A20" s="36" t="s">
        <v>63</v>
      </c>
      <c r="B20" s="15" t="s">
        <v>140</v>
      </c>
      <c r="C20" s="12" t="s">
        <v>121</v>
      </c>
      <c r="D20" s="13" t="s">
        <v>11</v>
      </c>
      <c r="E20" s="17" t="s">
        <v>101</v>
      </c>
      <c r="F20" s="17" t="s">
        <v>136</v>
      </c>
      <c r="G20" s="43">
        <v>1</v>
      </c>
      <c r="H20" s="130">
        <v>8.67</v>
      </c>
      <c r="I20" s="79">
        <f t="shared" si="0"/>
        <v>8.67</v>
      </c>
      <c r="J20" s="55"/>
      <c r="K20" s="44"/>
      <c r="L20" s="44"/>
      <c r="M20" s="44">
        <f t="shared" ref="M20" si="18">I20</f>
        <v>8.67</v>
      </c>
      <c r="N20" s="44"/>
      <c r="O20" s="44"/>
      <c r="P20" s="44"/>
      <c r="Q20" s="44"/>
      <c r="R20" s="44"/>
      <c r="S20" s="44"/>
      <c r="T20" s="44"/>
      <c r="U20" s="44"/>
      <c r="V20" s="38"/>
      <c r="W20" s="49">
        <f t="shared" si="15"/>
        <v>8.67</v>
      </c>
      <c r="X20" s="14"/>
      <c r="Y20" s="26"/>
      <c r="Z20" s="26"/>
      <c r="AA20" s="26"/>
      <c r="AB20" s="26"/>
      <c r="AC20" s="26"/>
      <c r="AD20" s="26"/>
      <c r="AE20" s="62"/>
      <c r="AF20" s="49">
        <f t="shared" si="16"/>
        <v>0</v>
      </c>
      <c r="AH20" s="49">
        <f t="shared" si="17"/>
        <v>8.67</v>
      </c>
    </row>
    <row r="21" spans="1:44" ht="28" customHeight="1" x14ac:dyDescent="0.2">
      <c r="A21" s="36" t="s">
        <v>63</v>
      </c>
      <c r="B21" s="15" t="s">
        <v>28</v>
      </c>
      <c r="C21" s="15" t="s">
        <v>29</v>
      </c>
      <c r="D21" s="13" t="s">
        <v>11</v>
      </c>
      <c r="E21" s="17" t="s">
        <v>108</v>
      </c>
      <c r="F21" s="17" t="s">
        <v>136</v>
      </c>
      <c r="G21" s="43">
        <v>1</v>
      </c>
      <c r="H21" s="130">
        <v>11.24</v>
      </c>
      <c r="I21" s="79">
        <f t="shared" si="0"/>
        <v>11.24</v>
      </c>
      <c r="J21" s="55"/>
      <c r="K21" s="44"/>
      <c r="L21" s="44"/>
      <c r="M21" s="44">
        <f>I21</f>
        <v>11.24</v>
      </c>
      <c r="N21" s="44"/>
      <c r="O21" s="44"/>
      <c r="P21" s="44"/>
      <c r="Q21" s="44"/>
      <c r="R21" s="44"/>
      <c r="S21" s="44"/>
      <c r="T21" s="44"/>
      <c r="U21" s="44"/>
      <c r="V21" s="38"/>
      <c r="W21" s="49">
        <f t="shared" si="15"/>
        <v>11.24</v>
      </c>
      <c r="X21" s="14"/>
      <c r="Y21" s="26"/>
      <c r="Z21" s="26"/>
      <c r="AA21" s="26"/>
      <c r="AB21" s="26"/>
      <c r="AC21" s="26"/>
      <c r="AD21" s="26"/>
      <c r="AE21" s="62"/>
      <c r="AF21" s="49">
        <f t="shared" si="16"/>
        <v>0</v>
      </c>
      <c r="AH21" s="49">
        <f t="shared" si="17"/>
        <v>11.24</v>
      </c>
    </row>
    <row r="22" spans="1:44" ht="28" customHeight="1" x14ac:dyDescent="0.2">
      <c r="A22" s="36" t="s">
        <v>63</v>
      </c>
      <c r="B22" s="15" t="s">
        <v>28</v>
      </c>
      <c r="C22" s="15" t="s">
        <v>126</v>
      </c>
      <c r="D22" s="18" t="s">
        <v>10</v>
      </c>
      <c r="E22" s="19" t="s">
        <v>108</v>
      </c>
      <c r="F22" s="19" t="s">
        <v>201</v>
      </c>
      <c r="G22" s="43">
        <v>0.375</v>
      </c>
      <c r="H22" s="130">
        <v>38.17</v>
      </c>
      <c r="I22" s="79">
        <f t="shared" si="0"/>
        <v>14.313750000000001</v>
      </c>
      <c r="J22" s="55"/>
      <c r="K22" s="44"/>
      <c r="L22" s="44">
        <f>I22</f>
        <v>14.313750000000001</v>
      </c>
      <c r="M22" s="44"/>
      <c r="N22" s="44"/>
      <c r="O22" s="44"/>
      <c r="P22" s="44"/>
      <c r="Q22" s="44"/>
      <c r="R22" s="44"/>
      <c r="S22" s="44"/>
      <c r="T22" s="44"/>
      <c r="U22" s="44"/>
      <c r="V22" s="38"/>
      <c r="W22" s="49">
        <f t="shared" si="15"/>
        <v>14.313750000000001</v>
      </c>
      <c r="X22" s="14"/>
      <c r="Y22" s="26"/>
      <c r="Z22" s="26"/>
      <c r="AA22" s="26"/>
      <c r="AB22" s="26"/>
      <c r="AC22" s="26"/>
      <c r="AD22" s="26"/>
      <c r="AE22" s="62"/>
      <c r="AF22" s="49">
        <f t="shared" si="16"/>
        <v>0</v>
      </c>
      <c r="AH22" s="49">
        <f t="shared" si="17"/>
        <v>14.313750000000001</v>
      </c>
    </row>
    <row r="23" spans="1:44" ht="28" customHeight="1" x14ac:dyDescent="0.2">
      <c r="A23" s="36" t="s">
        <v>63</v>
      </c>
      <c r="B23" s="15" t="s">
        <v>127</v>
      </c>
      <c r="C23" s="15" t="s">
        <v>138</v>
      </c>
      <c r="D23" s="18" t="s">
        <v>10</v>
      </c>
      <c r="E23" s="19" t="s">
        <v>108</v>
      </c>
      <c r="F23" s="19" t="s">
        <v>201</v>
      </c>
      <c r="G23" s="43">
        <v>0.05</v>
      </c>
      <c r="H23" s="130">
        <v>41.22</v>
      </c>
      <c r="I23" s="79">
        <f t="shared" si="0"/>
        <v>2.0609999999999999</v>
      </c>
      <c r="J23" s="55"/>
      <c r="K23" s="44"/>
      <c r="L23" s="44">
        <f>I23</f>
        <v>2.0609999999999999</v>
      </c>
      <c r="M23" s="44"/>
      <c r="N23" s="44"/>
      <c r="O23" s="44"/>
      <c r="P23" s="44"/>
      <c r="Q23" s="44"/>
      <c r="R23" s="44"/>
      <c r="S23" s="44"/>
      <c r="T23" s="44"/>
      <c r="U23" s="44"/>
      <c r="V23" s="38"/>
      <c r="W23" s="49">
        <f t="shared" si="15"/>
        <v>2.0609999999999999</v>
      </c>
      <c r="X23" s="14"/>
      <c r="Y23" s="26"/>
      <c r="Z23" s="26"/>
      <c r="AA23" s="26"/>
      <c r="AB23" s="26"/>
      <c r="AC23" s="26"/>
      <c r="AD23" s="26"/>
      <c r="AE23" s="62"/>
      <c r="AF23" s="49">
        <f t="shared" si="16"/>
        <v>0</v>
      </c>
      <c r="AH23" s="49">
        <f t="shared" si="17"/>
        <v>2.0609999999999999</v>
      </c>
    </row>
    <row r="24" spans="1:44" ht="28" customHeight="1" x14ac:dyDescent="0.2">
      <c r="A24" s="36" t="s">
        <v>63</v>
      </c>
      <c r="B24" s="15" t="s">
        <v>182</v>
      </c>
      <c r="C24" s="15" t="s">
        <v>29</v>
      </c>
      <c r="D24" s="16" t="s">
        <v>11</v>
      </c>
      <c r="E24" s="19" t="s">
        <v>102</v>
      </c>
      <c r="F24" s="17" t="s">
        <v>136</v>
      </c>
      <c r="G24" s="43">
        <v>1</v>
      </c>
      <c r="H24" s="130">
        <v>11.24</v>
      </c>
      <c r="I24" s="79">
        <f t="shared" si="0"/>
        <v>11.24</v>
      </c>
      <c r="J24" s="61"/>
      <c r="K24" s="26"/>
      <c r="L24" s="26"/>
      <c r="M24" s="26">
        <f>I24</f>
        <v>11.24</v>
      </c>
      <c r="N24" s="26"/>
      <c r="O24" s="26"/>
      <c r="P24" s="26"/>
      <c r="Q24" s="26"/>
      <c r="R24" s="26"/>
      <c r="S24" s="26"/>
      <c r="T24" s="26"/>
      <c r="U24" s="26"/>
      <c r="V24" s="62"/>
      <c r="W24" s="49">
        <f t="shared" si="9"/>
        <v>11.24</v>
      </c>
      <c r="X24" s="14"/>
      <c r="Y24" s="26"/>
      <c r="Z24" s="26"/>
      <c r="AA24" s="26"/>
      <c r="AB24" s="26"/>
      <c r="AC24" s="26"/>
      <c r="AD24" s="26"/>
      <c r="AE24" s="62"/>
      <c r="AF24" s="49">
        <f t="shared" si="14"/>
        <v>0</v>
      </c>
      <c r="AH24" s="49">
        <f t="shared" si="10"/>
        <v>11.24</v>
      </c>
    </row>
    <row r="25" spans="1:44" s="10" customFormat="1" ht="28" customHeight="1" x14ac:dyDescent="0.2">
      <c r="A25" s="126" t="s">
        <v>63</v>
      </c>
      <c r="B25" s="15" t="s">
        <v>177</v>
      </c>
      <c r="C25" s="15" t="s">
        <v>218</v>
      </c>
      <c r="D25" s="13" t="s">
        <v>11</v>
      </c>
      <c r="E25" s="17" t="s">
        <v>102</v>
      </c>
      <c r="F25" s="78" t="s">
        <v>209</v>
      </c>
      <c r="G25" s="43">
        <v>1</v>
      </c>
      <c r="H25" s="130">
        <v>10.1</v>
      </c>
      <c r="I25" s="79">
        <f t="shared" ref="I25" si="19">G25*H25</f>
        <v>10.1</v>
      </c>
      <c r="J25" s="55"/>
      <c r="K25" s="44"/>
      <c r="L25" s="44"/>
      <c r="M25" s="44">
        <f>I25</f>
        <v>10.1</v>
      </c>
      <c r="N25" s="44"/>
      <c r="O25" s="44"/>
      <c r="P25" s="44"/>
      <c r="Q25" s="44"/>
      <c r="R25" s="44"/>
      <c r="S25" s="44"/>
      <c r="T25" s="44"/>
      <c r="U25" s="44"/>
      <c r="V25" s="38"/>
      <c r="W25" s="79">
        <f t="shared" ref="W25" si="20">SUM(J25:V25)</f>
        <v>10.1</v>
      </c>
      <c r="X25" s="122"/>
      <c r="Y25" s="44"/>
      <c r="Z25" s="44"/>
      <c r="AA25" s="44"/>
      <c r="AB25" s="44"/>
      <c r="AC25" s="44"/>
      <c r="AD25" s="44"/>
      <c r="AE25" s="38"/>
      <c r="AF25" s="79">
        <f>SUM(Y25:AE25)</f>
        <v>0</v>
      </c>
      <c r="AG25" s="11"/>
      <c r="AH25" s="79">
        <f t="shared" ref="AH25" si="21">AF25+W25</f>
        <v>10.1</v>
      </c>
      <c r="AI25" s="11"/>
      <c r="AJ25" s="11"/>
      <c r="AK25" s="80"/>
      <c r="AL25" s="80"/>
      <c r="AM25" s="80"/>
      <c r="AN25" s="80"/>
      <c r="AO25" s="80"/>
      <c r="AP25" s="80"/>
      <c r="AQ25" s="80"/>
      <c r="AR25" s="80"/>
    </row>
    <row r="26" spans="1:44" s="10" customFormat="1" ht="28" customHeight="1" x14ac:dyDescent="0.2">
      <c r="A26" s="126" t="s">
        <v>63</v>
      </c>
      <c r="B26" s="15" t="s">
        <v>235</v>
      </c>
      <c r="C26" s="15" t="s">
        <v>227</v>
      </c>
      <c r="D26" s="13" t="s">
        <v>11</v>
      </c>
      <c r="E26" s="17" t="s">
        <v>102</v>
      </c>
      <c r="F26" s="78" t="s">
        <v>201</v>
      </c>
      <c r="G26" s="43">
        <v>0</v>
      </c>
      <c r="H26" s="130">
        <v>271.8</v>
      </c>
      <c r="I26" s="79">
        <f t="shared" si="0"/>
        <v>0</v>
      </c>
      <c r="J26" s="55"/>
      <c r="K26" s="44"/>
      <c r="L26" s="44"/>
      <c r="M26" s="44">
        <f>I26</f>
        <v>0</v>
      </c>
      <c r="N26" s="44"/>
      <c r="O26" s="44"/>
      <c r="P26" s="44"/>
      <c r="Q26" s="44"/>
      <c r="R26" s="44"/>
      <c r="S26" s="44"/>
      <c r="T26" s="44"/>
      <c r="U26" s="44"/>
      <c r="V26" s="38"/>
      <c r="W26" s="79">
        <f t="shared" si="9"/>
        <v>0</v>
      </c>
      <c r="X26" s="122"/>
      <c r="Y26" s="44"/>
      <c r="Z26" s="44"/>
      <c r="AA26" s="44"/>
      <c r="AB26" s="44"/>
      <c r="AC26" s="44"/>
      <c r="AD26" s="44"/>
      <c r="AE26" s="38"/>
      <c r="AF26" s="79">
        <f>SUM(Y26:AE26)</f>
        <v>0</v>
      </c>
      <c r="AG26" s="11"/>
      <c r="AH26" s="79">
        <f t="shared" si="10"/>
        <v>0</v>
      </c>
      <c r="AI26" s="11"/>
      <c r="AJ26" s="11"/>
      <c r="AK26" s="80"/>
      <c r="AL26" s="80"/>
      <c r="AM26" s="80"/>
      <c r="AN26" s="80"/>
      <c r="AO26" s="80"/>
      <c r="AP26" s="80"/>
      <c r="AQ26" s="80"/>
      <c r="AR26" s="80"/>
    </row>
    <row r="27" spans="1:44" ht="28" customHeight="1" x14ac:dyDescent="0.2">
      <c r="A27" s="36" t="s">
        <v>63</v>
      </c>
      <c r="B27" s="15" t="s">
        <v>127</v>
      </c>
      <c r="C27" s="15" t="s">
        <v>138</v>
      </c>
      <c r="D27" s="18" t="s">
        <v>10</v>
      </c>
      <c r="E27" s="17" t="s">
        <v>102</v>
      </c>
      <c r="F27" s="19" t="s">
        <v>201</v>
      </c>
      <c r="G27" s="43">
        <v>0.05</v>
      </c>
      <c r="H27" s="130">
        <v>41.22</v>
      </c>
      <c r="I27" s="79">
        <f t="shared" si="0"/>
        <v>2.0609999999999999</v>
      </c>
      <c r="J27" s="55"/>
      <c r="K27" s="44"/>
      <c r="L27" s="44">
        <f>I27</f>
        <v>2.0609999999999999</v>
      </c>
      <c r="M27" s="44"/>
      <c r="N27" s="44"/>
      <c r="O27" s="44"/>
      <c r="P27" s="44"/>
      <c r="Q27" s="44"/>
      <c r="R27" s="44"/>
      <c r="S27" s="44"/>
      <c r="T27" s="44"/>
      <c r="U27" s="44"/>
      <c r="V27" s="38"/>
      <c r="W27" s="49">
        <f t="shared" ref="W27" si="22">SUM(J27:V27)</f>
        <v>2.0609999999999999</v>
      </c>
      <c r="X27" s="14"/>
      <c r="Y27" s="26"/>
      <c r="Z27" s="26"/>
      <c r="AA27" s="26"/>
      <c r="AB27" s="26"/>
      <c r="AC27" s="26"/>
      <c r="AD27" s="26"/>
      <c r="AE27" s="62"/>
      <c r="AF27" s="49">
        <f t="shared" ref="AF27" si="23">SUM(Y27:AE27)</f>
        <v>0</v>
      </c>
      <c r="AH27" s="49">
        <f t="shared" ref="AH27" si="24">AF27+W27</f>
        <v>2.0609999999999999</v>
      </c>
    </row>
    <row r="28" spans="1:44" ht="28" customHeight="1" x14ac:dyDescent="0.2">
      <c r="A28" s="36" t="s">
        <v>63</v>
      </c>
      <c r="B28" s="15" t="s">
        <v>98</v>
      </c>
      <c r="C28" s="15" t="s">
        <v>228</v>
      </c>
      <c r="D28" s="21" t="s">
        <v>97</v>
      </c>
      <c r="E28" s="17" t="s">
        <v>1</v>
      </c>
      <c r="F28" s="17" t="s">
        <v>136</v>
      </c>
      <c r="G28" s="201">
        <v>0.02</v>
      </c>
      <c r="H28" s="132">
        <f ca="1">W38</f>
        <v>777.86301020408189</v>
      </c>
      <c r="I28" s="79">
        <f t="shared" ca="1" si="0"/>
        <v>15.557260204081638</v>
      </c>
      <c r="J28" s="55"/>
      <c r="K28" s="44"/>
      <c r="L28" s="44"/>
      <c r="M28" s="44"/>
      <c r="N28" s="44"/>
      <c r="O28" s="44"/>
      <c r="P28" s="44"/>
      <c r="Q28" s="44"/>
      <c r="R28" s="44"/>
      <c r="S28" s="44"/>
      <c r="T28" s="44"/>
      <c r="U28" s="44"/>
      <c r="V28" s="38">
        <f ca="1">I28</f>
        <v>15.557260204081638</v>
      </c>
      <c r="W28" s="49">
        <f t="shared" ca="1" si="3"/>
        <v>15.557260204081638</v>
      </c>
      <c r="X28" s="14"/>
      <c r="Y28" s="26"/>
      <c r="Z28" s="26"/>
      <c r="AA28" s="26"/>
      <c r="AB28" s="26"/>
      <c r="AC28" s="26"/>
      <c r="AD28" s="26"/>
      <c r="AE28" s="62"/>
      <c r="AF28" s="56">
        <f>SUM(Y28:AE28)</f>
        <v>0</v>
      </c>
      <c r="AH28" s="49">
        <f t="shared" ca="1" si="1"/>
        <v>15.557260204081638</v>
      </c>
    </row>
    <row r="29" spans="1:44" ht="28" customHeight="1" x14ac:dyDescent="0.2">
      <c r="A29" s="36" t="s">
        <v>63</v>
      </c>
      <c r="B29" s="15" t="s">
        <v>75</v>
      </c>
      <c r="C29" s="15" t="s">
        <v>145</v>
      </c>
      <c r="D29" s="21" t="s">
        <v>2</v>
      </c>
      <c r="E29" s="17" t="s">
        <v>1</v>
      </c>
      <c r="F29" s="17" t="s">
        <v>136</v>
      </c>
      <c r="G29" s="43">
        <v>0.5</v>
      </c>
      <c r="H29" s="130">
        <v>10.8</v>
      </c>
      <c r="I29" s="79">
        <f t="shared" si="0"/>
        <v>5.4</v>
      </c>
      <c r="J29" s="55"/>
      <c r="K29" s="44"/>
      <c r="L29" s="44"/>
      <c r="M29" s="44"/>
      <c r="N29" s="44"/>
      <c r="O29" s="44"/>
      <c r="P29" s="44"/>
      <c r="Q29" s="44"/>
      <c r="R29" s="44"/>
      <c r="S29" s="44"/>
      <c r="T29" s="44"/>
      <c r="U29" s="44"/>
      <c r="V29" s="38"/>
      <c r="W29" s="49">
        <f t="shared" ref="W29:W31" si="25">SUM(J29:V29)</f>
        <v>0</v>
      </c>
      <c r="X29" s="14"/>
      <c r="Y29" s="26"/>
      <c r="Z29" s="26"/>
      <c r="AA29" s="26"/>
      <c r="AB29" s="26">
        <f t="shared" ref="AB29:AB31" si="26">I29</f>
        <v>5.4</v>
      </c>
      <c r="AC29" s="26"/>
      <c r="AD29" s="26"/>
      <c r="AE29" s="62"/>
      <c r="AF29" s="49">
        <f t="shared" ref="AF29:AF31" si="27">SUM(Y29:AE29)</f>
        <v>5.4</v>
      </c>
      <c r="AH29" s="49">
        <f t="shared" si="1"/>
        <v>5.4</v>
      </c>
    </row>
    <row r="30" spans="1:44" ht="28" customHeight="1" x14ac:dyDescent="0.2">
      <c r="A30" s="36" t="s">
        <v>63</v>
      </c>
      <c r="B30" s="15" t="s">
        <v>78</v>
      </c>
      <c r="C30" s="15" t="s">
        <v>88</v>
      </c>
      <c r="D30" s="21" t="s">
        <v>2</v>
      </c>
      <c r="E30" s="17" t="s">
        <v>1</v>
      </c>
      <c r="F30" s="17" t="s">
        <v>136</v>
      </c>
      <c r="G30" s="43">
        <v>0.5</v>
      </c>
      <c r="H30" s="130">
        <v>5.4</v>
      </c>
      <c r="I30" s="79">
        <f t="shared" si="0"/>
        <v>2.7</v>
      </c>
      <c r="J30" s="55"/>
      <c r="K30" s="44"/>
      <c r="L30" s="44"/>
      <c r="M30" s="44"/>
      <c r="N30" s="44"/>
      <c r="O30" s="44"/>
      <c r="P30" s="44"/>
      <c r="Q30" s="44"/>
      <c r="R30" s="44"/>
      <c r="S30" s="44"/>
      <c r="T30" s="44"/>
      <c r="U30" s="44"/>
      <c r="V30" s="38"/>
      <c r="W30" s="49">
        <f t="shared" si="25"/>
        <v>0</v>
      </c>
      <c r="X30" s="14"/>
      <c r="Y30" s="26"/>
      <c r="Z30" s="26"/>
      <c r="AA30" s="26"/>
      <c r="AB30" s="26">
        <f t="shared" si="26"/>
        <v>2.7</v>
      </c>
      <c r="AC30" s="26"/>
      <c r="AD30" s="26"/>
      <c r="AE30" s="62"/>
      <c r="AF30" s="49">
        <f t="shared" si="27"/>
        <v>2.7</v>
      </c>
      <c r="AH30" s="49">
        <f t="shared" si="1"/>
        <v>2.7</v>
      </c>
    </row>
    <row r="31" spans="1:44" ht="28" customHeight="1" x14ac:dyDescent="0.2">
      <c r="A31" s="36" t="s">
        <v>63</v>
      </c>
      <c r="B31" s="15" t="s">
        <v>194</v>
      </c>
      <c r="C31" s="15" t="s">
        <v>128</v>
      </c>
      <c r="D31" s="21" t="s">
        <v>2</v>
      </c>
      <c r="E31" s="17" t="s">
        <v>1</v>
      </c>
      <c r="F31" s="17" t="s">
        <v>136</v>
      </c>
      <c r="G31" s="43">
        <v>0</v>
      </c>
      <c r="H31" s="130">
        <v>16.850000000000001</v>
      </c>
      <c r="I31" s="79">
        <f t="shared" si="0"/>
        <v>0</v>
      </c>
      <c r="J31" s="55"/>
      <c r="K31" s="44"/>
      <c r="L31" s="44"/>
      <c r="M31" s="44"/>
      <c r="N31" s="44"/>
      <c r="O31" s="44"/>
      <c r="P31" s="44"/>
      <c r="Q31" s="44"/>
      <c r="R31" s="44"/>
      <c r="S31" s="44"/>
      <c r="T31" s="44"/>
      <c r="U31" s="44"/>
      <c r="V31" s="38"/>
      <c r="W31" s="49">
        <f t="shared" si="25"/>
        <v>0</v>
      </c>
      <c r="X31" s="14"/>
      <c r="Y31" s="26"/>
      <c r="Z31" s="26"/>
      <c r="AA31" s="26"/>
      <c r="AB31" s="26">
        <f t="shared" si="26"/>
        <v>0</v>
      </c>
      <c r="AC31" s="26"/>
      <c r="AD31" s="26"/>
      <c r="AE31" s="62"/>
      <c r="AF31" s="49">
        <f t="shared" si="27"/>
        <v>0</v>
      </c>
      <c r="AH31" s="49">
        <f t="shared" si="1"/>
        <v>0</v>
      </c>
    </row>
    <row r="32" spans="1:44" ht="28" customHeight="1" x14ac:dyDescent="0.2">
      <c r="A32" s="36" t="s">
        <v>63</v>
      </c>
      <c r="B32" s="15" t="s">
        <v>195</v>
      </c>
      <c r="C32" s="15" t="s">
        <v>129</v>
      </c>
      <c r="D32" s="13" t="s">
        <v>114</v>
      </c>
      <c r="E32" s="17" t="s">
        <v>1</v>
      </c>
      <c r="F32" s="17" t="s">
        <v>136</v>
      </c>
      <c r="G32" s="43">
        <v>0</v>
      </c>
      <c r="H32" s="130">
        <v>225</v>
      </c>
      <c r="I32" s="79">
        <f t="shared" si="0"/>
        <v>0</v>
      </c>
      <c r="J32" s="55"/>
      <c r="K32" s="44"/>
      <c r="L32" s="44"/>
      <c r="M32" s="44"/>
      <c r="N32" s="44"/>
      <c r="O32" s="44"/>
      <c r="P32" s="44"/>
      <c r="Q32" s="44"/>
      <c r="R32" s="44"/>
      <c r="S32" s="44"/>
      <c r="T32" s="44"/>
      <c r="U32" s="44"/>
      <c r="V32" s="38"/>
      <c r="W32" s="49">
        <f t="shared" ref="W32:W37" si="28">SUM(J32:V32)</f>
        <v>0</v>
      </c>
      <c r="X32" s="14"/>
      <c r="Y32" s="26">
        <f>I32</f>
        <v>0</v>
      </c>
      <c r="Z32" s="26"/>
      <c r="AA32" s="26"/>
      <c r="AB32" s="26"/>
      <c r="AC32" s="26"/>
      <c r="AD32" s="26"/>
      <c r="AE32" s="62"/>
      <c r="AF32" s="56">
        <f t="shared" ref="AF32:AF37" si="29">SUM(Y32:AE32)</f>
        <v>0</v>
      </c>
      <c r="AH32" s="49">
        <f t="shared" si="1"/>
        <v>0</v>
      </c>
    </row>
    <row r="33" spans="1:44" ht="28" customHeight="1" x14ac:dyDescent="0.2">
      <c r="A33" s="36" t="s">
        <v>63</v>
      </c>
      <c r="B33" s="15" t="s">
        <v>187</v>
      </c>
      <c r="C33" s="15" t="s">
        <v>130</v>
      </c>
      <c r="D33" s="13" t="s">
        <v>93</v>
      </c>
      <c r="E33" s="17" t="s">
        <v>1</v>
      </c>
      <c r="F33" s="17" t="s">
        <v>136</v>
      </c>
      <c r="G33" s="43">
        <v>0.5</v>
      </c>
      <c r="H33" s="130">
        <v>11.23</v>
      </c>
      <c r="I33" s="79">
        <f t="shared" si="0"/>
        <v>5.6150000000000002</v>
      </c>
      <c r="J33" s="55"/>
      <c r="K33" s="44"/>
      <c r="L33" s="44"/>
      <c r="M33" s="44"/>
      <c r="N33" s="44"/>
      <c r="O33" s="44"/>
      <c r="P33" s="44"/>
      <c r="Q33" s="44"/>
      <c r="R33" s="44"/>
      <c r="S33" s="44"/>
      <c r="T33" s="44"/>
      <c r="U33" s="44"/>
      <c r="V33" s="38"/>
      <c r="W33" s="49">
        <f t="shared" si="28"/>
        <v>0</v>
      </c>
      <c r="X33" s="14"/>
      <c r="Y33" s="26"/>
      <c r="Z33" s="26">
        <f>I33</f>
        <v>5.6150000000000002</v>
      </c>
      <c r="AA33" s="26"/>
      <c r="AB33" s="26"/>
      <c r="AC33" s="26"/>
      <c r="AD33" s="26"/>
      <c r="AE33" s="62"/>
      <c r="AF33" s="56">
        <f t="shared" si="29"/>
        <v>5.6150000000000002</v>
      </c>
      <c r="AH33" s="49">
        <f t="shared" si="1"/>
        <v>5.6150000000000002</v>
      </c>
    </row>
    <row r="34" spans="1:44" ht="28" customHeight="1" x14ac:dyDescent="0.2">
      <c r="A34" s="36" t="s">
        <v>63</v>
      </c>
      <c r="B34" s="15" t="s">
        <v>188</v>
      </c>
      <c r="C34" s="15" t="s">
        <v>131</v>
      </c>
      <c r="D34" s="13" t="s">
        <v>94</v>
      </c>
      <c r="E34" s="17" t="s">
        <v>1</v>
      </c>
      <c r="F34" s="17" t="s">
        <v>136</v>
      </c>
      <c r="G34" s="43">
        <v>0.5</v>
      </c>
      <c r="H34" s="130">
        <v>5.62</v>
      </c>
      <c r="I34" s="79">
        <f t="shared" si="0"/>
        <v>2.81</v>
      </c>
      <c r="J34" s="55"/>
      <c r="K34" s="44"/>
      <c r="L34" s="44"/>
      <c r="M34" s="44"/>
      <c r="N34" s="44"/>
      <c r="O34" s="44"/>
      <c r="P34" s="44"/>
      <c r="Q34" s="44"/>
      <c r="R34" s="44"/>
      <c r="S34" s="44"/>
      <c r="T34" s="44"/>
      <c r="U34" s="44"/>
      <c r="V34" s="38"/>
      <c r="W34" s="49">
        <f t="shared" si="28"/>
        <v>0</v>
      </c>
      <c r="X34" s="14"/>
      <c r="Y34" s="26"/>
      <c r="Z34" s="26"/>
      <c r="AA34" s="26">
        <f>I34</f>
        <v>2.81</v>
      </c>
      <c r="AB34" s="26"/>
      <c r="AC34" s="26"/>
      <c r="AD34" s="26"/>
      <c r="AE34" s="62"/>
      <c r="AF34" s="56">
        <f t="shared" si="29"/>
        <v>2.81</v>
      </c>
      <c r="AH34" s="49">
        <f t="shared" si="1"/>
        <v>2.81</v>
      </c>
    </row>
    <row r="35" spans="1:44" ht="28" customHeight="1" x14ac:dyDescent="0.2">
      <c r="A35" s="36" t="s">
        <v>63</v>
      </c>
      <c r="B35" s="15" t="s">
        <v>110</v>
      </c>
      <c r="C35" s="15" t="s">
        <v>132</v>
      </c>
      <c r="D35" s="13" t="s">
        <v>115</v>
      </c>
      <c r="E35" s="17" t="s">
        <v>1</v>
      </c>
      <c r="F35" s="17" t="s">
        <v>136</v>
      </c>
      <c r="G35" s="43">
        <v>0.5</v>
      </c>
      <c r="H35" s="130">
        <v>5.4</v>
      </c>
      <c r="I35" s="79">
        <f t="shared" si="0"/>
        <v>2.7</v>
      </c>
      <c r="J35" s="55"/>
      <c r="K35" s="44"/>
      <c r="L35" s="44"/>
      <c r="M35" s="44"/>
      <c r="N35" s="44"/>
      <c r="O35" s="44"/>
      <c r="P35" s="44"/>
      <c r="Q35" s="44"/>
      <c r="R35" s="44"/>
      <c r="S35" s="44"/>
      <c r="T35" s="44"/>
      <c r="U35" s="44"/>
      <c r="V35" s="38"/>
      <c r="W35" s="49">
        <f t="shared" si="28"/>
        <v>0</v>
      </c>
      <c r="X35" s="14"/>
      <c r="Y35" s="26"/>
      <c r="Z35" s="26"/>
      <c r="AA35" s="26"/>
      <c r="AB35" s="26">
        <f>I35</f>
        <v>2.7</v>
      </c>
      <c r="AC35" s="26"/>
      <c r="AD35" s="26"/>
      <c r="AE35" s="62"/>
      <c r="AF35" s="56">
        <f t="shared" si="29"/>
        <v>2.7</v>
      </c>
      <c r="AH35" s="49">
        <f t="shared" si="1"/>
        <v>2.7</v>
      </c>
    </row>
    <row r="36" spans="1:44" ht="28" customHeight="1" x14ac:dyDescent="0.2">
      <c r="A36" s="36" t="s">
        <v>63</v>
      </c>
      <c r="B36" s="15" t="s">
        <v>64</v>
      </c>
      <c r="C36" s="15" t="s">
        <v>134</v>
      </c>
      <c r="D36" s="13" t="s">
        <v>2</v>
      </c>
      <c r="E36" s="17" t="s">
        <v>1</v>
      </c>
      <c r="F36" s="17" t="s">
        <v>136</v>
      </c>
      <c r="G36" s="43">
        <v>0.5</v>
      </c>
      <c r="H36" s="130">
        <v>5.4</v>
      </c>
      <c r="I36" s="79">
        <f t="shared" si="0"/>
        <v>2.7</v>
      </c>
      <c r="J36" s="55"/>
      <c r="K36" s="44"/>
      <c r="L36" s="44"/>
      <c r="M36" s="44"/>
      <c r="N36" s="44"/>
      <c r="O36" s="44"/>
      <c r="P36" s="44"/>
      <c r="Q36" s="44"/>
      <c r="R36" s="44"/>
      <c r="S36" s="44"/>
      <c r="T36" s="44"/>
      <c r="U36" s="44"/>
      <c r="V36" s="38"/>
      <c r="W36" s="49">
        <f t="shared" si="28"/>
        <v>0</v>
      </c>
      <c r="X36" s="14"/>
      <c r="Y36" s="26"/>
      <c r="Z36" s="26"/>
      <c r="AA36" s="26"/>
      <c r="AB36" s="26"/>
      <c r="AC36" s="26"/>
      <c r="AD36" s="26">
        <f>I36</f>
        <v>2.7</v>
      </c>
      <c r="AE36" s="62"/>
      <c r="AF36" s="56">
        <f t="shared" si="29"/>
        <v>2.7</v>
      </c>
      <c r="AH36" s="49">
        <f t="shared" si="1"/>
        <v>2.7</v>
      </c>
    </row>
    <row r="37" spans="1:44" ht="28" customHeight="1" thickBot="1" x14ac:dyDescent="0.25">
      <c r="A37" s="72" t="s">
        <v>63</v>
      </c>
      <c r="B37" s="29" t="s">
        <v>70</v>
      </c>
      <c r="C37" s="29" t="s">
        <v>210</v>
      </c>
      <c r="D37" s="33" t="s">
        <v>70</v>
      </c>
      <c r="E37" s="31" t="s">
        <v>1</v>
      </c>
      <c r="F37" s="31" t="s">
        <v>136</v>
      </c>
      <c r="G37" s="71">
        <v>0.02</v>
      </c>
      <c r="H37" s="133">
        <f>'Page 1 Budget Summary PRG'!E10</f>
        <v>2068.75</v>
      </c>
      <c r="I37" s="203">
        <f t="shared" si="0"/>
        <v>41.375</v>
      </c>
      <c r="J37" s="53"/>
      <c r="K37" s="54"/>
      <c r="L37" s="54"/>
      <c r="M37" s="54"/>
      <c r="N37" s="54"/>
      <c r="O37" s="54"/>
      <c r="P37" s="54"/>
      <c r="Q37" s="54"/>
      <c r="R37" s="54"/>
      <c r="S37" s="54"/>
      <c r="T37" s="54"/>
      <c r="U37" s="54"/>
      <c r="V37" s="46"/>
      <c r="W37" s="56">
        <f t="shared" si="28"/>
        <v>0</v>
      </c>
      <c r="X37" s="32"/>
      <c r="Y37" s="59"/>
      <c r="Z37" s="59"/>
      <c r="AA37" s="59"/>
      <c r="AB37" s="59"/>
      <c r="AC37" s="59"/>
      <c r="AD37" s="59"/>
      <c r="AE37" s="60">
        <f>I37</f>
        <v>41.375</v>
      </c>
      <c r="AF37" s="56">
        <f t="shared" si="29"/>
        <v>41.375</v>
      </c>
      <c r="AH37" s="56">
        <f t="shared" si="1"/>
        <v>41.375</v>
      </c>
    </row>
    <row r="38" spans="1:44" ht="28" customHeight="1" thickBot="1" x14ac:dyDescent="0.25">
      <c r="A38" s="219" t="s">
        <v>217</v>
      </c>
      <c r="B38" s="220"/>
      <c r="C38" s="220"/>
      <c r="D38" s="220"/>
      <c r="E38" s="220"/>
      <c r="F38" s="220"/>
      <c r="G38" s="220"/>
      <c r="H38" s="221"/>
      <c r="I38" s="116">
        <f t="shared" ref="I38:W38" ca="1" si="30">SUM(I5:I37)</f>
        <v>841.16301020408196</v>
      </c>
      <c r="J38" s="117">
        <f t="shared" si="30"/>
        <v>40</v>
      </c>
      <c r="K38" s="118">
        <f t="shared" si="30"/>
        <v>316.34000000000003</v>
      </c>
      <c r="L38" s="118">
        <f t="shared" si="30"/>
        <v>18.435749999999999</v>
      </c>
      <c r="M38" s="118">
        <f t="shared" si="30"/>
        <v>383.48000000000008</v>
      </c>
      <c r="N38" s="118">
        <f t="shared" si="30"/>
        <v>0</v>
      </c>
      <c r="O38" s="118">
        <f t="shared" si="30"/>
        <v>0</v>
      </c>
      <c r="P38" s="118">
        <f t="shared" si="30"/>
        <v>0</v>
      </c>
      <c r="Q38" s="118">
        <f t="shared" si="30"/>
        <v>0</v>
      </c>
      <c r="R38" s="118">
        <f t="shared" si="30"/>
        <v>0</v>
      </c>
      <c r="S38" s="118">
        <f t="shared" si="30"/>
        <v>0</v>
      </c>
      <c r="T38" s="118">
        <f t="shared" si="30"/>
        <v>0</v>
      </c>
      <c r="U38" s="118">
        <f t="shared" si="30"/>
        <v>4.05</v>
      </c>
      <c r="V38" s="120">
        <f t="shared" ca="1" si="30"/>
        <v>15.557260204081638</v>
      </c>
      <c r="W38" s="116">
        <f t="shared" ca="1" si="30"/>
        <v>777.86301020408189</v>
      </c>
      <c r="X38" s="123"/>
      <c r="Y38" s="118">
        <f t="shared" ref="Y38:AF38" si="31">SUM(Y5:Y37)</f>
        <v>0</v>
      </c>
      <c r="Z38" s="118">
        <f t="shared" si="31"/>
        <v>5.6150000000000002</v>
      </c>
      <c r="AA38" s="118">
        <f t="shared" si="31"/>
        <v>2.81</v>
      </c>
      <c r="AB38" s="118">
        <f t="shared" si="31"/>
        <v>10.8</v>
      </c>
      <c r="AC38" s="118">
        <f t="shared" si="31"/>
        <v>0</v>
      </c>
      <c r="AD38" s="118">
        <f t="shared" si="31"/>
        <v>2.7</v>
      </c>
      <c r="AE38" s="118">
        <f t="shared" si="31"/>
        <v>41.375</v>
      </c>
      <c r="AF38" s="118">
        <f t="shared" si="31"/>
        <v>63.3</v>
      </c>
      <c r="AG38" s="119"/>
      <c r="AH38" s="57">
        <f t="shared" ca="1" si="1"/>
        <v>841.16301020408184</v>
      </c>
    </row>
    <row r="39" spans="1:44" ht="26" customHeight="1" x14ac:dyDescent="0.2">
      <c r="B39" s="10"/>
      <c r="C39" s="10"/>
      <c r="D39" s="22"/>
      <c r="E39" s="23"/>
      <c r="F39" s="23"/>
      <c r="G39" s="11"/>
      <c r="I39" s="51"/>
    </row>
    <row r="40" spans="1:44" ht="26" customHeight="1" thickBot="1" x14ac:dyDescent="0.25"/>
    <row r="41" spans="1:44" ht="32" customHeight="1" thickBot="1" x14ac:dyDescent="0.25">
      <c r="A41" s="24"/>
      <c r="C41" s="24"/>
      <c r="D41" s="24"/>
      <c r="E41" s="24"/>
      <c r="F41" s="24"/>
      <c r="G41" s="24"/>
      <c r="H41" s="128"/>
      <c r="I41" s="24"/>
      <c r="J41" s="225" t="s">
        <v>165</v>
      </c>
      <c r="K41" s="226"/>
      <c r="L41" s="226"/>
      <c r="M41" s="226"/>
      <c r="N41" s="226"/>
      <c r="O41" s="226"/>
      <c r="P41" s="226"/>
      <c r="Q41" s="226"/>
      <c r="R41" s="226"/>
      <c r="S41" s="226"/>
      <c r="T41" s="226"/>
      <c r="U41" s="226"/>
      <c r="V41" s="226"/>
      <c r="W41" s="227"/>
      <c r="Y41" s="228" t="s">
        <v>167</v>
      </c>
      <c r="Z41" s="229"/>
      <c r="AA41" s="229"/>
      <c r="AB41" s="229"/>
      <c r="AC41" s="229"/>
      <c r="AD41" s="229"/>
      <c r="AE41" s="229"/>
      <c r="AF41" s="230"/>
      <c r="AG41" s="39"/>
    </row>
    <row r="42" spans="1:44" s="93" customFormat="1" ht="63" customHeight="1" thickBot="1" x14ac:dyDescent="0.25">
      <c r="A42" s="94" t="s">
        <v>118</v>
      </c>
      <c r="B42" s="95" t="s">
        <v>5</v>
      </c>
      <c r="C42" s="127" t="s">
        <v>212</v>
      </c>
      <c r="D42" s="96" t="s">
        <v>81</v>
      </c>
      <c r="E42" s="95" t="s">
        <v>69</v>
      </c>
      <c r="F42" s="95" t="s">
        <v>135</v>
      </c>
      <c r="G42" s="97" t="s">
        <v>73</v>
      </c>
      <c r="H42" s="97" t="s">
        <v>74</v>
      </c>
      <c r="I42" s="88" t="s">
        <v>196</v>
      </c>
      <c r="J42" s="98" t="s">
        <v>68</v>
      </c>
      <c r="K42" s="99" t="s">
        <v>60</v>
      </c>
      <c r="L42" s="99" t="s">
        <v>10</v>
      </c>
      <c r="M42" s="99" t="s">
        <v>11</v>
      </c>
      <c r="N42" s="99" t="s">
        <v>66</v>
      </c>
      <c r="O42" s="99" t="s">
        <v>13</v>
      </c>
      <c r="P42" s="99" t="s">
        <v>14</v>
      </c>
      <c r="Q42" s="99" t="s">
        <v>15</v>
      </c>
      <c r="R42" s="99" t="s">
        <v>67</v>
      </c>
      <c r="S42" s="99" t="s">
        <v>53</v>
      </c>
      <c r="T42" s="99" t="s">
        <v>82</v>
      </c>
      <c r="U42" s="99" t="s">
        <v>65</v>
      </c>
      <c r="V42" s="99" t="s">
        <v>83</v>
      </c>
      <c r="W42" s="99" t="s">
        <v>72</v>
      </c>
      <c r="X42" s="41"/>
      <c r="Y42" s="99" t="s">
        <v>17</v>
      </c>
      <c r="Z42" s="99" t="s">
        <v>18</v>
      </c>
      <c r="AA42" s="99" t="s">
        <v>19</v>
      </c>
      <c r="AB42" s="99" t="s">
        <v>2</v>
      </c>
      <c r="AC42" s="99" t="s">
        <v>71</v>
      </c>
      <c r="AD42" s="99" t="s">
        <v>64</v>
      </c>
      <c r="AE42" s="99" t="s">
        <v>70</v>
      </c>
      <c r="AF42" s="100" t="s">
        <v>4</v>
      </c>
      <c r="AG42" s="88"/>
      <c r="AH42" s="91" t="s">
        <v>162</v>
      </c>
      <c r="AI42" s="92"/>
      <c r="AJ42" s="92"/>
      <c r="AK42" s="92"/>
      <c r="AL42" s="92"/>
      <c r="AM42" s="92"/>
      <c r="AN42" s="92"/>
      <c r="AO42" s="92"/>
      <c r="AP42" s="92"/>
      <c r="AQ42" s="92"/>
      <c r="AR42" s="92"/>
    </row>
    <row r="43" spans="1:44" ht="28" customHeight="1" x14ac:dyDescent="0.2">
      <c r="A43" s="36" t="s">
        <v>57</v>
      </c>
      <c r="B43" s="15" t="s">
        <v>30</v>
      </c>
      <c r="C43" s="15" t="s">
        <v>29</v>
      </c>
      <c r="D43" s="18" t="s">
        <v>10</v>
      </c>
      <c r="E43" s="19" t="s">
        <v>185</v>
      </c>
      <c r="F43" s="17" t="s">
        <v>136</v>
      </c>
      <c r="G43" s="43">
        <v>1</v>
      </c>
      <c r="H43" s="130">
        <v>11.24</v>
      </c>
      <c r="I43" s="81">
        <f t="shared" ref="I43:I90" si="32">G43*H43</f>
        <v>11.24</v>
      </c>
      <c r="J43" s="61"/>
      <c r="K43" s="26"/>
      <c r="L43" s="26">
        <f>I43</f>
        <v>11.24</v>
      </c>
      <c r="M43" s="26"/>
      <c r="N43" s="26"/>
      <c r="O43" s="26"/>
      <c r="P43" s="26"/>
      <c r="Q43" s="26"/>
      <c r="R43" s="26"/>
      <c r="S43" s="26"/>
      <c r="T43" s="26"/>
      <c r="U43" s="26"/>
      <c r="V43" s="62"/>
      <c r="W43" s="81">
        <f>SUM(J43:V43)</f>
        <v>11.24</v>
      </c>
      <c r="X43" s="32"/>
      <c r="Y43" s="26"/>
      <c r="Z43" s="26"/>
      <c r="AA43" s="26"/>
      <c r="AB43" s="26"/>
      <c r="AC43" s="26"/>
      <c r="AD43" s="26"/>
      <c r="AE43" s="62"/>
      <c r="AF43" s="81">
        <f>SUM(Y43:AE43)</f>
        <v>0</v>
      </c>
      <c r="AH43" s="52">
        <f t="shared" ref="AH43:AH90" si="33">AF43+W43</f>
        <v>11.24</v>
      </c>
    </row>
    <row r="44" spans="1:44" ht="28" customHeight="1" x14ac:dyDescent="0.2">
      <c r="A44" s="36" t="s">
        <v>57</v>
      </c>
      <c r="B44" s="15" t="s">
        <v>30</v>
      </c>
      <c r="C44" s="15" t="s">
        <v>219</v>
      </c>
      <c r="D44" s="18" t="s">
        <v>10</v>
      </c>
      <c r="E44" s="19" t="s">
        <v>185</v>
      </c>
      <c r="F44" s="17" t="s">
        <v>209</v>
      </c>
      <c r="G44" s="43">
        <v>3</v>
      </c>
      <c r="H44" s="130">
        <v>10.1</v>
      </c>
      <c r="I44" s="49">
        <f t="shared" si="32"/>
        <v>30.299999999999997</v>
      </c>
      <c r="J44" s="61"/>
      <c r="K44" s="26"/>
      <c r="L44" s="26">
        <f>I44</f>
        <v>30.299999999999997</v>
      </c>
      <c r="M44" s="26"/>
      <c r="N44" s="26"/>
      <c r="O44" s="26"/>
      <c r="P44" s="26"/>
      <c r="Q44" s="26"/>
      <c r="R44" s="26"/>
      <c r="S44" s="26"/>
      <c r="T44" s="26"/>
      <c r="U44" s="26"/>
      <c r="V44" s="62"/>
      <c r="W44" s="49">
        <f>SUM(J44:V44)</f>
        <v>30.299999999999997</v>
      </c>
      <c r="X44" s="32"/>
      <c r="Y44" s="26"/>
      <c r="Z44" s="26"/>
      <c r="AA44" s="26"/>
      <c r="AB44" s="26"/>
      <c r="AC44" s="26"/>
      <c r="AD44" s="26"/>
      <c r="AE44" s="62"/>
      <c r="AF44" s="49">
        <f>SUM(Y44:AE44)</f>
        <v>0</v>
      </c>
      <c r="AH44" s="52">
        <f t="shared" ref="AH44" si="34">AF44+W44</f>
        <v>30.299999999999997</v>
      </c>
    </row>
    <row r="45" spans="1:44" ht="28" customHeight="1" x14ac:dyDescent="0.2">
      <c r="A45" s="36" t="s">
        <v>57</v>
      </c>
      <c r="B45" s="15" t="s">
        <v>31</v>
      </c>
      <c r="C45" s="15" t="s">
        <v>175</v>
      </c>
      <c r="D45" s="25" t="s">
        <v>11</v>
      </c>
      <c r="E45" s="19" t="s">
        <v>185</v>
      </c>
      <c r="F45" s="17" t="s">
        <v>136</v>
      </c>
      <c r="G45" s="43">
        <v>1</v>
      </c>
      <c r="H45" s="130">
        <v>21.38</v>
      </c>
      <c r="I45" s="49">
        <f t="shared" si="32"/>
        <v>21.38</v>
      </c>
      <c r="J45" s="61"/>
      <c r="K45" s="26"/>
      <c r="L45" s="26"/>
      <c r="M45" s="26">
        <f>I45</f>
        <v>21.38</v>
      </c>
      <c r="N45" s="26"/>
      <c r="O45" s="26"/>
      <c r="P45" s="26"/>
      <c r="Q45" s="26"/>
      <c r="R45" s="26"/>
      <c r="S45" s="26"/>
      <c r="T45" s="26"/>
      <c r="U45" s="62"/>
      <c r="V45" s="62"/>
      <c r="W45" s="49">
        <f t="shared" ref="W45:W82" si="35">SUM(J45:V45)</f>
        <v>21.38</v>
      </c>
      <c r="X45" s="14"/>
      <c r="Y45" s="26"/>
      <c r="Z45" s="26"/>
      <c r="AA45" s="26"/>
      <c r="AB45" s="26"/>
      <c r="AC45" s="26"/>
      <c r="AD45" s="26"/>
      <c r="AE45" s="62"/>
      <c r="AF45" s="49">
        <f t="shared" ref="AF45:AF79" si="36">SUM(Y45:AE45)</f>
        <v>0</v>
      </c>
      <c r="AH45" s="49">
        <f t="shared" si="33"/>
        <v>21.38</v>
      </c>
    </row>
    <row r="46" spans="1:44" ht="28" customHeight="1" x14ac:dyDescent="0.2">
      <c r="A46" s="36" t="s">
        <v>57</v>
      </c>
      <c r="B46" s="15" t="s">
        <v>49</v>
      </c>
      <c r="C46" s="15" t="s">
        <v>146</v>
      </c>
      <c r="D46" s="18" t="s">
        <v>10</v>
      </c>
      <c r="E46" s="19" t="s">
        <v>185</v>
      </c>
      <c r="F46" s="17" t="s">
        <v>136</v>
      </c>
      <c r="G46" s="43">
        <v>5</v>
      </c>
      <c r="H46" s="130">
        <v>2.15</v>
      </c>
      <c r="I46" s="49">
        <f t="shared" si="32"/>
        <v>10.75</v>
      </c>
      <c r="J46" s="61"/>
      <c r="K46" s="26"/>
      <c r="L46" s="26">
        <f>I46</f>
        <v>10.75</v>
      </c>
      <c r="M46" s="26"/>
      <c r="N46" s="26"/>
      <c r="O46" s="26"/>
      <c r="P46" s="26"/>
      <c r="Q46" s="26"/>
      <c r="R46" s="26"/>
      <c r="S46" s="26"/>
      <c r="T46" s="26"/>
      <c r="U46" s="26"/>
      <c r="V46" s="62"/>
      <c r="W46" s="49">
        <f t="shared" si="35"/>
        <v>10.75</v>
      </c>
      <c r="X46" s="14"/>
      <c r="Y46" s="26"/>
      <c r="Z46" s="26"/>
      <c r="AA46" s="26"/>
      <c r="AB46" s="26"/>
      <c r="AC46" s="26"/>
      <c r="AD46" s="26"/>
      <c r="AE46" s="62"/>
      <c r="AF46" s="49">
        <f t="shared" si="36"/>
        <v>0</v>
      </c>
      <c r="AH46" s="49">
        <f t="shared" si="33"/>
        <v>10.75</v>
      </c>
    </row>
    <row r="47" spans="1:44" ht="28" customHeight="1" x14ac:dyDescent="0.2">
      <c r="A47" s="36" t="s">
        <v>57</v>
      </c>
      <c r="B47" s="15" t="s">
        <v>32</v>
      </c>
      <c r="C47" s="15" t="s">
        <v>29</v>
      </c>
      <c r="D47" s="25" t="s">
        <v>11</v>
      </c>
      <c r="E47" s="19" t="s">
        <v>103</v>
      </c>
      <c r="F47" s="17" t="s">
        <v>136</v>
      </c>
      <c r="G47" s="43">
        <v>2</v>
      </c>
      <c r="H47" s="130">
        <v>11.24</v>
      </c>
      <c r="I47" s="49">
        <f t="shared" si="32"/>
        <v>22.48</v>
      </c>
      <c r="J47" s="61"/>
      <c r="K47" s="26"/>
      <c r="L47" s="26"/>
      <c r="M47" s="26">
        <f>I47</f>
        <v>22.48</v>
      </c>
      <c r="N47" s="26"/>
      <c r="O47" s="26"/>
      <c r="P47" s="26"/>
      <c r="Q47" s="26"/>
      <c r="R47" s="26"/>
      <c r="S47" s="26"/>
      <c r="T47" s="26"/>
      <c r="U47" s="26"/>
      <c r="V47" s="62"/>
      <c r="W47" s="49">
        <f t="shared" si="35"/>
        <v>22.48</v>
      </c>
      <c r="X47" s="14"/>
      <c r="Y47" s="26"/>
      <c r="Z47" s="26"/>
      <c r="AA47" s="26"/>
      <c r="AB47" s="26"/>
      <c r="AC47" s="26"/>
      <c r="AD47" s="26"/>
      <c r="AE47" s="62"/>
      <c r="AF47" s="49">
        <f t="shared" si="36"/>
        <v>0</v>
      </c>
      <c r="AH47" s="49">
        <f t="shared" si="33"/>
        <v>22.48</v>
      </c>
    </row>
    <row r="48" spans="1:44" ht="28" customHeight="1" x14ac:dyDescent="0.2">
      <c r="A48" s="36" t="s">
        <v>57</v>
      </c>
      <c r="B48" s="15" t="s">
        <v>56</v>
      </c>
      <c r="C48" s="15" t="s">
        <v>119</v>
      </c>
      <c r="D48" s="16" t="s">
        <v>55</v>
      </c>
      <c r="E48" s="19" t="s">
        <v>103</v>
      </c>
      <c r="F48" s="17" t="s">
        <v>203</v>
      </c>
      <c r="G48" s="43">
        <v>160</v>
      </c>
      <c r="H48" s="130">
        <v>0.37</v>
      </c>
      <c r="I48" s="49">
        <f t="shared" si="32"/>
        <v>59.2</v>
      </c>
      <c r="J48" s="61"/>
      <c r="K48" s="26">
        <f>I48</f>
        <v>59.2</v>
      </c>
      <c r="L48" s="26"/>
      <c r="M48" s="26"/>
      <c r="N48" s="26"/>
      <c r="O48" s="26"/>
      <c r="P48" s="26"/>
      <c r="Q48" s="26"/>
      <c r="R48" s="26"/>
      <c r="S48" s="26"/>
      <c r="T48" s="26"/>
      <c r="U48" s="26"/>
      <c r="V48" s="62"/>
      <c r="W48" s="49">
        <f t="shared" si="35"/>
        <v>59.2</v>
      </c>
      <c r="X48" s="14"/>
      <c r="Y48" s="26"/>
      <c r="Z48" s="26"/>
      <c r="AA48" s="26"/>
      <c r="AB48" s="26"/>
      <c r="AC48" s="26"/>
      <c r="AD48" s="26"/>
      <c r="AE48" s="62"/>
      <c r="AF48" s="49">
        <f t="shared" si="36"/>
        <v>0</v>
      </c>
      <c r="AH48" s="49">
        <f t="shared" si="33"/>
        <v>59.2</v>
      </c>
    </row>
    <row r="49" spans="1:34" ht="28" customHeight="1" x14ac:dyDescent="0.2">
      <c r="A49" s="36" t="s">
        <v>57</v>
      </c>
      <c r="B49" s="15" t="s">
        <v>56</v>
      </c>
      <c r="C49" s="15" t="s">
        <v>141</v>
      </c>
      <c r="D49" s="16" t="s">
        <v>55</v>
      </c>
      <c r="E49" s="19" t="s">
        <v>103</v>
      </c>
      <c r="F49" s="17" t="s">
        <v>203</v>
      </c>
      <c r="G49" s="43">
        <v>200</v>
      </c>
      <c r="H49" s="130">
        <v>0.37</v>
      </c>
      <c r="I49" s="49">
        <f t="shared" si="32"/>
        <v>74</v>
      </c>
      <c r="J49" s="61"/>
      <c r="K49" s="26">
        <f>I49</f>
        <v>74</v>
      </c>
      <c r="L49" s="26"/>
      <c r="M49" s="26"/>
      <c r="N49" s="26"/>
      <c r="O49" s="26"/>
      <c r="P49" s="26"/>
      <c r="Q49" s="26"/>
      <c r="R49" s="26"/>
      <c r="S49" s="26"/>
      <c r="T49" s="26"/>
      <c r="U49" s="26"/>
      <c r="V49" s="62"/>
      <c r="W49" s="49">
        <f t="shared" ref="W49:W50" si="37">SUM(J49:V49)</f>
        <v>74</v>
      </c>
      <c r="X49" s="14"/>
      <c r="Y49" s="26"/>
      <c r="Z49" s="26"/>
      <c r="AA49" s="26"/>
      <c r="AB49" s="26"/>
      <c r="AC49" s="26"/>
      <c r="AD49" s="26"/>
      <c r="AE49" s="62"/>
      <c r="AF49" s="49">
        <f t="shared" ref="AF49:AF50" si="38">SUM(Y49:AE49)</f>
        <v>0</v>
      </c>
      <c r="AH49" s="49">
        <f t="shared" ref="AH49:AH50" si="39">AF49+W49</f>
        <v>74</v>
      </c>
    </row>
    <row r="50" spans="1:34" ht="28" customHeight="1" x14ac:dyDescent="0.2">
      <c r="A50" s="36" t="s">
        <v>57</v>
      </c>
      <c r="B50" s="15" t="s">
        <v>33</v>
      </c>
      <c r="C50" s="15" t="s">
        <v>175</v>
      </c>
      <c r="D50" s="18" t="s">
        <v>11</v>
      </c>
      <c r="E50" s="19" t="s">
        <v>103</v>
      </c>
      <c r="F50" s="17" t="s">
        <v>136</v>
      </c>
      <c r="G50" s="43">
        <v>1</v>
      </c>
      <c r="H50" s="130">
        <v>21.38</v>
      </c>
      <c r="I50" s="49">
        <f t="shared" ref="I50" si="40">G50*H50</f>
        <v>21.38</v>
      </c>
      <c r="J50" s="61"/>
      <c r="K50" s="26"/>
      <c r="L50" s="26"/>
      <c r="M50" s="26">
        <f>I50</f>
        <v>21.38</v>
      </c>
      <c r="N50" s="26"/>
      <c r="O50" s="26"/>
      <c r="P50" s="26"/>
      <c r="Q50" s="26"/>
      <c r="R50" s="26"/>
      <c r="S50" s="26"/>
      <c r="T50" s="26"/>
      <c r="U50" s="26"/>
      <c r="V50" s="62"/>
      <c r="W50" s="49">
        <f t="shared" si="37"/>
        <v>21.38</v>
      </c>
      <c r="X50" s="14"/>
      <c r="Y50" s="26"/>
      <c r="Z50" s="26"/>
      <c r="AA50" s="26"/>
      <c r="AB50" s="26"/>
      <c r="AC50" s="26"/>
      <c r="AD50" s="26"/>
      <c r="AE50" s="62"/>
      <c r="AF50" s="49">
        <f t="shared" si="38"/>
        <v>0</v>
      </c>
      <c r="AH50" s="49">
        <f t="shared" si="39"/>
        <v>21.38</v>
      </c>
    </row>
    <row r="51" spans="1:34" ht="28" customHeight="1" x14ac:dyDescent="0.2">
      <c r="A51" s="36" t="s">
        <v>57</v>
      </c>
      <c r="B51" s="15" t="s">
        <v>33</v>
      </c>
      <c r="C51" s="15" t="s">
        <v>216</v>
      </c>
      <c r="D51" s="18" t="s">
        <v>10</v>
      </c>
      <c r="E51" s="19" t="s">
        <v>103</v>
      </c>
      <c r="F51" s="17" t="s">
        <v>136</v>
      </c>
      <c r="G51" s="43">
        <v>5</v>
      </c>
      <c r="H51" s="130">
        <v>1.66</v>
      </c>
      <c r="I51" s="49">
        <f t="shared" si="32"/>
        <v>8.2999999999999989</v>
      </c>
      <c r="J51" s="61"/>
      <c r="K51" s="26"/>
      <c r="L51" s="26">
        <f>I51</f>
        <v>8.2999999999999989</v>
      </c>
      <c r="M51" s="26"/>
      <c r="N51" s="26"/>
      <c r="O51" s="26"/>
      <c r="P51" s="26"/>
      <c r="Q51" s="26"/>
      <c r="R51" s="26"/>
      <c r="S51" s="26"/>
      <c r="T51" s="26"/>
      <c r="U51" s="26"/>
      <c r="V51" s="62"/>
      <c r="W51" s="49">
        <f t="shared" si="35"/>
        <v>8.2999999999999989</v>
      </c>
      <c r="X51" s="14"/>
      <c r="Y51" s="26"/>
      <c r="Z51" s="26"/>
      <c r="AA51" s="26"/>
      <c r="AB51" s="26"/>
      <c r="AC51" s="26"/>
      <c r="AD51" s="26"/>
      <c r="AE51" s="62"/>
      <c r="AF51" s="49">
        <f t="shared" si="36"/>
        <v>0</v>
      </c>
      <c r="AH51" s="49">
        <f t="shared" si="33"/>
        <v>8.2999999999999989</v>
      </c>
    </row>
    <row r="52" spans="1:34" ht="28" customHeight="1" x14ac:dyDescent="0.2">
      <c r="A52" s="36" t="s">
        <v>57</v>
      </c>
      <c r="B52" s="15" t="s">
        <v>34</v>
      </c>
      <c r="C52" s="15" t="s">
        <v>29</v>
      </c>
      <c r="D52" s="16" t="s">
        <v>11</v>
      </c>
      <c r="E52" s="19" t="s">
        <v>109</v>
      </c>
      <c r="F52" s="17" t="s">
        <v>136</v>
      </c>
      <c r="G52" s="43">
        <v>1</v>
      </c>
      <c r="H52" s="130">
        <v>11.24</v>
      </c>
      <c r="I52" s="49">
        <f t="shared" si="32"/>
        <v>11.24</v>
      </c>
      <c r="J52" s="61"/>
      <c r="K52" s="26"/>
      <c r="L52" s="26"/>
      <c r="M52" s="26">
        <f>I52</f>
        <v>11.24</v>
      </c>
      <c r="N52" s="26"/>
      <c r="O52" s="26"/>
      <c r="P52" s="26"/>
      <c r="Q52" s="26"/>
      <c r="R52" s="26"/>
      <c r="S52" s="26"/>
      <c r="T52" s="26"/>
      <c r="U52" s="26"/>
      <c r="V52" s="62"/>
      <c r="W52" s="49">
        <f t="shared" si="35"/>
        <v>11.24</v>
      </c>
      <c r="X52" s="14"/>
      <c r="Y52" s="26"/>
      <c r="Z52" s="26"/>
      <c r="AA52" s="26"/>
      <c r="AB52" s="26"/>
      <c r="AC52" s="26"/>
      <c r="AD52" s="26"/>
      <c r="AE52" s="62"/>
      <c r="AF52" s="49">
        <f t="shared" si="36"/>
        <v>0</v>
      </c>
      <c r="AH52" s="49">
        <f t="shared" si="33"/>
        <v>11.24</v>
      </c>
    </row>
    <row r="53" spans="1:34" ht="28" customHeight="1" x14ac:dyDescent="0.2">
      <c r="A53" s="36" t="s">
        <v>57</v>
      </c>
      <c r="B53" s="15" t="s">
        <v>61</v>
      </c>
      <c r="C53" s="15" t="s">
        <v>186</v>
      </c>
      <c r="D53" s="18" t="s">
        <v>10</v>
      </c>
      <c r="E53" s="19" t="s">
        <v>109</v>
      </c>
      <c r="F53" s="19" t="s">
        <v>201</v>
      </c>
      <c r="G53" s="43">
        <v>0.13</v>
      </c>
      <c r="H53" s="130">
        <v>126</v>
      </c>
      <c r="I53" s="49">
        <f t="shared" si="32"/>
        <v>16.38</v>
      </c>
      <c r="J53" s="61"/>
      <c r="K53" s="26"/>
      <c r="L53" s="26">
        <f>I53</f>
        <v>16.38</v>
      </c>
      <c r="M53" s="26"/>
      <c r="N53" s="26"/>
      <c r="O53" s="26"/>
      <c r="P53" s="26"/>
      <c r="Q53" s="26"/>
      <c r="R53" s="26"/>
      <c r="S53" s="26"/>
      <c r="T53" s="26"/>
      <c r="U53" s="26"/>
      <c r="V53" s="62"/>
      <c r="W53" s="49">
        <f t="shared" si="35"/>
        <v>16.38</v>
      </c>
      <c r="X53" s="14"/>
      <c r="Y53" s="26"/>
      <c r="Z53" s="26"/>
      <c r="AA53" s="26"/>
      <c r="AB53" s="26"/>
      <c r="AC53" s="26"/>
      <c r="AD53" s="26"/>
      <c r="AE53" s="62"/>
      <c r="AF53" s="49">
        <f t="shared" si="36"/>
        <v>0</v>
      </c>
      <c r="AH53" s="49">
        <f t="shared" si="33"/>
        <v>16.38</v>
      </c>
    </row>
    <row r="54" spans="1:34" ht="28" customHeight="1" x14ac:dyDescent="0.2">
      <c r="A54" s="36" t="s">
        <v>57</v>
      </c>
      <c r="B54" s="15" t="s">
        <v>172</v>
      </c>
      <c r="C54" s="15" t="s">
        <v>142</v>
      </c>
      <c r="D54" s="16" t="s">
        <v>11</v>
      </c>
      <c r="E54" s="19" t="s">
        <v>104</v>
      </c>
      <c r="F54" s="17" t="s">
        <v>136</v>
      </c>
      <c r="G54" s="43">
        <v>1</v>
      </c>
      <c r="H54" s="130">
        <v>118.8</v>
      </c>
      <c r="I54" s="49">
        <f t="shared" si="32"/>
        <v>118.8</v>
      </c>
      <c r="J54" s="61"/>
      <c r="K54" s="26"/>
      <c r="L54" s="26"/>
      <c r="M54" s="26">
        <f>I54</f>
        <v>118.8</v>
      </c>
      <c r="N54" s="26"/>
      <c r="O54" s="26"/>
      <c r="P54" s="26"/>
      <c r="Q54" s="26"/>
      <c r="R54" s="26"/>
      <c r="S54" s="26"/>
      <c r="T54" s="26"/>
      <c r="U54" s="26"/>
      <c r="V54" s="62"/>
      <c r="W54" s="49">
        <f t="shared" si="35"/>
        <v>118.8</v>
      </c>
      <c r="X54" s="14"/>
      <c r="Y54" s="26"/>
      <c r="Z54" s="26"/>
      <c r="AA54" s="26"/>
      <c r="AB54" s="26"/>
      <c r="AC54" s="26"/>
      <c r="AD54" s="26"/>
      <c r="AE54" s="62"/>
      <c r="AF54" s="49">
        <f t="shared" si="36"/>
        <v>0</v>
      </c>
      <c r="AH54" s="49">
        <f t="shared" si="33"/>
        <v>118.8</v>
      </c>
    </row>
    <row r="55" spans="1:34" ht="28" customHeight="1" x14ac:dyDescent="0.2">
      <c r="A55" s="36" t="s">
        <v>57</v>
      </c>
      <c r="B55" s="15" t="s">
        <v>173</v>
      </c>
      <c r="C55" s="15" t="s">
        <v>126</v>
      </c>
      <c r="D55" s="20" t="s">
        <v>10</v>
      </c>
      <c r="E55" s="78" t="s">
        <v>104</v>
      </c>
      <c r="F55" s="17" t="s">
        <v>201</v>
      </c>
      <c r="G55" s="43">
        <v>1.4999999999999999E-2</v>
      </c>
      <c r="H55" s="130">
        <v>38.17</v>
      </c>
      <c r="I55" s="49">
        <f t="shared" si="32"/>
        <v>0.57255</v>
      </c>
      <c r="J55" s="61"/>
      <c r="K55" s="26"/>
      <c r="L55" s="26">
        <f>I55</f>
        <v>0.57255</v>
      </c>
      <c r="M55" s="26"/>
      <c r="N55" s="26"/>
      <c r="O55" s="26"/>
      <c r="P55" s="26"/>
      <c r="Q55" s="26"/>
      <c r="R55" s="26"/>
      <c r="S55" s="26"/>
      <c r="T55" s="26"/>
      <c r="U55" s="26"/>
      <c r="V55" s="62"/>
      <c r="W55" s="49">
        <f t="shared" si="35"/>
        <v>0.57255</v>
      </c>
      <c r="X55" s="14"/>
      <c r="Y55" s="26"/>
      <c r="Z55" s="26"/>
      <c r="AA55" s="26"/>
      <c r="AB55" s="26"/>
      <c r="AC55" s="26"/>
      <c r="AD55" s="26"/>
      <c r="AE55" s="62"/>
      <c r="AF55" s="49">
        <f t="shared" si="36"/>
        <v>0</v>
      </c>
      <c r="AH55" s="49">
        <f t="shared" si="33"/>
        <v>0.57255</v>
      </c>
    </row>
    <row r="56" spans="1:34" ht="28" customHeight="1" x14ac:dyDescent="0.25">
      <c r="A56" s="36" t="s">
        <v>57</v>
      </c>
      <c r="B56" s="15" t="s">
        <v>170</v>
      </c>
      <c r="C56" s="213" t="s">
        <v>236</v>
      </c>
      <c r="D56" s="16" t="s">
        <v>11</v>
      </c>
      <c r="E56" s="78" t="s">
        <v>104</v>
      </c>
      <c r="F56" s="17" t="s">
        <v>136</v>
      </c>
      <c r="G56" s="43">
        <v>0.25</v>
      </c>
      <c r="H56" s="130">
        <v>8.75</v>
      </c>
      <c r="I56" s="136">
        <f t="shared" si="32"/>
        <v>2.1875</v>
      </c>
      <c r="J56" s="137"/>
      <c r="K56" s="138"/>
      <c r="L56" s="138"/>
      <c r="M56" s="138">
        <f>I56</f>
        <v>2.1875</v>
      </c>
      <c r="N56" s="138"/>
      <c r="O56" s="138"/>
      <c r="P56" s="138"/>
      <c r="Q56" s="138"/>
      <c r="R56" s="138"/>
      <c r="S56" s="138"/>
      <c r="T56" s="138"/>
      <c r="U56" s="138"/>
      <c r="V56" s="139"/>
      <c r="W56" s="136">
        <f t="shared" si="35"/>
        <v>2.1875</v>
      </c>
      <c r="X56" s="14"/>
      <c r="Y56" s="138"/>
      <c r="Z56" s="138"/>
      <c r="AA56" s="138"/>
      <c r="AB56" s="138"/>
      <c r="AC56" s="138"/>
      <c r="AD56" s="138"/>
      <c r="AE56" s="139"/>
      <c r="AF56" s="136">
        <f t="shared" si="36"/>
        <v>0</v>
      </c>
      <c r="AG56" s="140"/>
      <c r="AH56" s="136">
        <f t="shared" si="33"/>
        <v>2.1875</v>
      </c>
    </row>
    <row r="57" spans="1:34" ht="28" customHeight="1" x14ac:dyDescent="0.2">
      <c r="A57" s="36" t="s">
        <v>57</v>
      </c>
      <c r="B57" s="15" t="s">
        <v>171</v>
      </c>
      <c r="C57" s="15" t="s">
        <v>126</v>
      </c>
      <c r="D57" s="20" t="s">
        <v>10</v>
      </c>
      <c r="E57" s="78" t="s">
        <v>104</v>
      </c>
      <c r="F57" s="17" t="s">
        <v>201</v>
      </c>
      <c r="G57" s="43">
        <v>1.4999999999999999E-2</v>
      </c>
      <c r="H57" s="130">
        <v>38.17</v>
      </c>
      <c r="I57" s="136">
        <f t="shared" si="32"/>
        <v>0.57255</v>
      </c>
      <c r="J57" s="137"/>
      <c r="K57" s="138"/>
      <c r="L57" s="138">
        <f>I57</f>
        <v>0.57255</v>
      </c>
      <c r="M57" s="138"/>
      <c r="N57" s="138"/>
      <c r="O57" s="138"/>
      <c r="P57" s="138"/>
      <c r="Q57" s="138"/>
      <c r="R57" s="138"/>
      <c r="S57" s="138"/>
      <c r="T57" s="138"/>
      <c r="U57" s="138"/>
      <c r="V57" s="139"/>
      <c r="W57" s="136">
        <f t="shared" si="35"/>
        <v>0.57255</v>
      </c>
      <c r="X57" s="14"/>
      <c r="Y57" s="138"/>
      <c r="Z57" s="138"/>
      <c r="AA57" s="138"/>
      <c r="AB57" s="138"/>
      <c r="AC57" s="138"/>
      <c r="AD57" s="138"/>
      <c r="AE57" s="139"/>
      <c r="AF57" s="136">
        <f t="shared" si="36"/>
        <v>0</v>
      </c>
      <c r="AG57" s="140"/>
      <c r="AH57" s="136">
        <f t="shared" si="33"/>
        <v>0.57255</v>
      </c>
    </row>
    <row r="58" spans="1:34" ht="28" customHeight="1" x14ac:dyDescent="0.2">
      <c r="A58" s="36" t="s">
        <v>57</v>
      </c>
      <c r="B58" s="15" t="s">
        <v>36</v>
      </c>
      <c r="C58" s="15" t="s">
        <v>29</v>
      </c>
      <c r="D58" s="16" t="s">
        <v>11</v>
      </c>
      <c r="E58" s="19" t="s">
        <v>104</v>
      </c>
      <c r="F58" s="17" t="s">
        <v>136</v>
      </c>
      <c r="G58" s="43">
        <v>1</v>
      </c>
      <c r="H58" s="130">
        <v>11.24</v>
      </c>
      <c r="I58" s="49">
        <f t="shared" si="32"/>
        <v>11.24</v>
      </c>
      <c r="J58" s="61"/>
      <c r="K58" s="26"/>
      <c r="L58" s="26"/>
      <c r="M58" s="26">
        <f>I58</f>
        <v>11.24</v>
      </c>
      <c r="N58" s="26"/>
      <c r="O58" s="26"/>
      <c r="P58" s="26"/>
      <c r="Q58" s="26"/>
      <c r="R58" s="26"/>
      <c r="S58" s="26"/>
      <c r="T58" s="26"/>
      <c r="U58" s="26"/>
      <c r="V58" s="62"/>
      <c r="W58" s="49">
        <f t="shared" si="35"/>
        <v>11.24</v>
      </c>
      <c r="X58" s="14"/>
      <c r="Y58" s="26"/>
      <c r="Z58" s="26"/>
      <c r="AA58" s="26"/>
      <c r="AB58" s="26"/>
      <c r="AC58" s="26"/>
      <c r="AD58" s="26"/>
      <c r="AE58" s="62"/>
      <c r="AF58" s="49">
        <f t="shared" si="36"/>
        <v>0</v>
      </c>
      <c r="AH58" s="49">
        <f t="shared" si="33"/>
        <v>11.24</v>
      </c>
    </row>
    <row r="59" spans="1:34" ht="28" customHeight="1" x14ac:dyDescent="0.2">
      <c r="A59" s="36" t="s">
        <v>57</v>
      </c>
      <c r="B59" s="15" t="s">
        <v>50</v>
      </c>
      <c r="C59" s="15" t="s">
        <v>174</v>
      </c>
      <c r="D59" s="20" t="s">
        <v>10</v>
      </c>
      <c r="E59" s="17" t="s">
        <v>104</v>
      </c>
      <c r="F59" s="17" t="s">
        <v>201</v>
      </c>
      <c r="G59" s="212">
        <v>0.375</v>
      </c>
      <c r="H59" s="130">
        <v>155</v>
      </c>
      <c r="I59" s="49">
        <f t="shared" si="32"/>
        <v>58.125</v>
      </c>
      <c r="J59" s="61"/>
      <c r="K59" s="26"/>
      <c r="L59" s="26">
        <f>I59</f>
        <v>58.125</v>
      </c>
      <c r="M59" s="26"/>
      <c r="N59" s="26"/>
      <c r="O59" s="26"/>
      <c r="P59" s="26"/>
      <c r="Q59" s="26"/>
      <c r="R59" s="26"/>
      <c r="S59" s="26"/>
      <c r="T59" s="26"/>
      <c r="U59" s="26"/>
      <c r="V59" s="62"/>
      <c r="W59" s="49">
        <f t="shared" si="35"/>
        <v>58.125</v>
      </c>
      <c r="X59" s="14"/>
      <c r="Y59" s="26"/>
      <c r="Z59" s="26"/>
      <c r="AA59" s="26"/>
      <c r="AB59" s="26"/>
      <c r="AC59" s="26"/>
      <c r="AD59" s="26"/>
      <c r="AE59" s="62"/>
      <c r="AF59" s="49">
        <f t="shared" si="36"/>
        <v>0</v>
      </c>
      <c r="AH59" s="49">
        <f t="shared" si="33"/>
        <v>58.125</v>
      </c>
    </row>
    <row r="60" spans="1:34" ht="28" customHeight="1" x14ac:dyDescent="0.2">
      <c r="A60" s="36" t="s">
        <v>57</v>
      </c>
      <c r="B60" s="15" t="s">
        <v>178</v>
      </c>
      <c r="C60" s="15" t="s">
        <v>29</v>
      </c>
      <c r="D60" s="16" t="s">
        <v>11</v>
      </c>
      <c r="E60" s="17" t="s">
        <v>104</v>
      </c>
      <c r="F60" s="17" t="s">
        <v>136</v>
      </c>
      <c r="G60" s="43">
        <v>1</v>
      </c>
      <c r="H60" s="130">
        <v>11.24</v>
      </c>
      <c r="I60" s="49">
        <f t="shared" si="32"/>
        <v>11.24</v>
      </c>
      <c r="J60" s="61"/>
      <c r="K60" s="26"/>
      <c r="L60" s="26"/>
      <c r="M60" s="26">
        <f>I60</f>
        <v>11.24</v>
      </c>
      <c r="N60" s="26"/>
      <c r="O60" s="26"/>
      <c r="P60" s="26"/>
      <c r="Q60" s="26"/>
      <c r="R60" s="26"/>
      <c r="S60" s="26"/>
      <c r="T60" s="26"/>
      <c r="U60" s="26"/>
      <c r="V60" s="62"/>
      <c r="W60" s="49">
        <f t="shared" ref="W60:W61" si="41">SUM(J60:V60)</f>
        <v>11.24</v>
      </c>
      <c r="X60" s="14"/>
      <c r="Y60" s="26"/>
      <c r="Z60" s="26"/>
      <c r="AA60" s="26"/>
      <c r="AB60" s="26"/>
      <c r="AC60" s="26"/>
      <c r="AD60" s="26"/>
      <c r="AE60" s="62"/>
      <c r="AF60" s="49">
        <f t="shared" ref="AF60:AF61" si="42">SUM(Y60:AE60)</f>
        <v>0</v>
      </c>
      <c r="AH60" s="49">
        <f t="shared" ref="AH60:AH61" si="43">AF60+W60</f>
        <v>11.24</v>
      </c>
    </row>
    <row r="61" spans="1:34" ht="28" customHeight="1" x14ac:dyDescent="0.2">
      <c r="A61" s="36" t="s">
        <v>57</v>
      </c>
      <c r="B61" s="15" t="s">
        <v>51</v>
      </c>
      <c r="C61" s="15" t="s">
        <v>180</v>
      </c>
      <c r="D61" s="18" t="s">
        <v>10</v>
      </c>
      <c r="E61" s="17" t="s">
        <v>104</v>
      </c>
      <c r="F61" s="19" t="s">
        <v>203</v>
      </c>
      <c r="G61" s="43">
        <v>0.14000000000000001</v>
      </c>
      <c r="H61" s="130">
        <v>126.33</v>
      </c>
      <c r="I61" s="49">
        <f t="shared" si="32"/>
        <v>17.686200000000003</v>
      </c>
      <c r="J61" s="61"/>
      <c r="K61" s="26"/>
      <c r="L61" s="26">
        <f>I61</f>
        <v>17.686200000000003</v>
      </c>
      <c r="M61" s="26"/>
      <c r="N61" s="26"/>
      <c r="O61" s="26"/>
      <c r="P61" s="26"/>
      <c r="Q61" s="26"/>
      <c r="R61" s="26"/>
      <c r="S61" s="26"/>
      <c r="T61" s="26"/>
      <c r="U61" s="26"/>
      <c r="V61" s="62"/>
      <c r="W61" s="49">
        <f t="shared" si="41"/>
        <v>17.686200000000003</v>
      </c>
      <c r="X61" s="14"/>
      <c r="Y61" s="26"/>
      <c r="Z61" s="26"/>
      <c r="AA61" s="26"/>
      <c r="AB61" s="26"/>
      <c r="AC61" s="26"/>
      <c r="AD61" s="26"/>
      <c r="AE61" s="62"/>
      <c r="AF61" s="49">
        <f t="shared" si="42"/>
        <v>0</v>
      </c>
      <c r="AH61" s="49">
        <f t="shared" si="43"/>
        <v>17.686200000000003</v>
      </c>
    </row>
    <row r="62" spans="1:34" ht="28" customHeight="1" x14ac:dyDescent="0.2">
      <c r="A62" s="36" t="s">
        <v>57</v>
      </c>
      <c r="B62" s="15" t="s">
        <v>179</v>
      </c>
      <c r="C62" s="15" t="s">
        <v>29</v>
      </c>
      <c r="D62" s="16" t="s">
        <v>11</v>
      </c>
      <c r="E62" s="19" t="s">
        <v>105</v>
      </c>
      <c r="F62" s="17" t="s">
        <v>136</v>
      </c>
      <c r="G62" s="43">
        <v>1</v>
      </c>
      <c r="H62" s="130">
        <v>11.24</v>
      </c>
      <c r="I62" s="49">
        <f t="shared" si="32"/>
        <v>11.24</v>
      </c>
      <c r="J62" s="61"/>
      <c r="K62" s="26"/>
      <c r="L62" s="26"/>
      <c r="M62" s="26">
        <f>I62</f>
        <v>11.24</v>
      </c>
      <c r="N62" s="26"/>
      <c r="O62" s="26"/>
      <c r="P62" s="26"/>
      <c r="Q62" s="26"/>
      <c r="R62" s="26"/>
      <c r="S62" s="26"/>
      <c r="T62" s="26"/>
      <c r="U62" s="26"/>
      <c r="V62" s="62"/>
      <c r="W62" s="49">
        <f t="shared" si="35"/>
        <v>11.24</v>
      </c>
      <c r="X62" s="14"/>
      <c r="Y62" s="26"/>
      <c r="Z62" s="26"/>
      <c r="AA62" s="26"/>
      <c r="AB62" s="26"/>
      <c r="AC62" s="26"/>
      <c r="AD62" s="26"/>
      <c r="AE62" s="62"/>
      <c r="AF62" s="49">
        <f t="shared" si="36"/>
        <v>0</v>
      </c>
      <c r="AH62" s="49">
        <f t="shared" si="33"/>
        <v>11.24</v>
      </c>
    </row>
    <row r="63" spans="1:34" ht="28" customHeight="1" x14ac:dyDescent="0.2">
      <c r="A63" s="36" t="s">
        <v>57</v>
      </c>
      <c r="B63" s="15" t="s">
        <v>51</v>
      </c>
      <c r="C63" s="15" t="s">
        <v>180</v>
      </c>
      <c r="D63" s="18" t="s">
        <v>10</v>
      </c>
      <c r="E63" s="19" t="s">
        <v>105</v>
      </c>
      <c r="F63" s="19" t="s">
        <v>203</v>
      </c>
      <c r="G63" s="43">
        <v>0.14000000000000001</v>
      </c>
      <c r="H63" s="130">
        <v>126.33</v>
      </c>
      <c r="I63" s="49">
        <f t="shared" si="32"/>
        <v>17.686200000000003</v>
      </c>
      <c r="J63" s="61"/>
      <c r="K63" s="26"/>
      <c r="L63" s="26">
        <f>I63</f>
        <v>17.686200000000003</v>
      </c>
      <c r="M63" s="26"/>
      <c r="N63" s="26"/>
      <c r="O63" s="26"/>
      <c r="P63" s="26"/>
      <c r="Q63" s="26"/>
      <c r="R63" s="26"/>
      <c r="S63" s="26"/>
      <c r="T63" s="26"/>
      <c r="U63" s="26"/>
      <c r="V63" s="62"/>
      <c r="W63" s="49">
        <f t="shared" si="35"/>
        <v>17.686200000000003</v>
      </c>
      <c r="X63" s="14"/>
      <c r="Y63" s="26"/>
      <c r="Z63" s="26"/>
      <c r="AA63" s="26"/>
      <c r="AB63" s="26"/>
      <c r="AC63" s="26"/>
      <c r="AD63" s="26"/>
      <c r="AE63" s="62"/>
      <c r="AF63" s="49">
        <f t="shared" si="36"/>
        <v>0</v>
      </c>
      <c r="AH63" s="49">
        <f t="shared" si="33"/>
        <v>17.686200000000003</v>
      </c>
    </row>
    <row r="64" spans="1:34" ht="28" customHeight="1" x14ac:dyDescent="0.2">
      <c r="A64" s="36" t="s">
        <v>57</v>
      </c>
      <c r="B64" s="15" t="s">
        <v>127</v>
      </c>
      <c r="C64" s="15" t="s">
        <v>138</v>
      </c>
      <c r="D64" s="18" t="s">
        <v>10</v>
      </c>
      <c r="E64" s="19" t="s">
        <v>105</v>
      </c>
      <c r="F64" s="19" t="s">
        <v>201</v>
      </c>
      <c r="G64" s="43">
        <v>0.05</v>
      </c>
      <c r="H64" s="130">
        <v>41.22</v>
      </c>
      <c r="I64" s="49">
        <f t="shared" si="32"/>
        <v>2.0609999999999999</v>
      </c>
      <c r="J64" s="61"/>
      <c r="K64" s="26"/>
      <c r="L64" s="26">
        <f>I64</f>
        <v>2.0609999999999999</v>
      </c>
      <c r="M64" s="26"/>
      <c r="N64" s="26"/>
      <c r="O64" s="26"/>
      <c r="P64" s="26"/>
      <c r="Q64" s="26"/>
      <c r="R64" s="26"/>
      <c r="S64" s="26"/>
      <c r="T64" s="26"/>
      <c r="U64" s="26"/>
      <c r="V64" s="62"/>
      <c r="W64" s="49">
        <f t="shared" si="35"/>
        <v>2.0609999999999999</v>
      </c>
      <c r="X64" s="14"/>
      <c r="Y64" s="26"/>
      <c r="Z64" s="26"/>
      <c r="AA64" s="26"/>
      <c r="AB64" s="26"/>
      <c r="AC64" s="26"/>
      <c r="AD64" s="26"/>
      <c r="AE64" s="62"/>
      <c r="AF64" s="49">
        <f t="shared" si="36"/>
        <v>0</v>
      </c>
      <c r="AH64" s="49">
        <f t="shared" si="33"/>
        <v>2.0609999999999999</v>
      </c>
    </row>
    <row r="65" spans="1:34" ht="28" customHeight="1" x14ac:dyDescent="0.2">
      <c r="A65" s="36" t="s">
        <v>57</v>
      </c>
      <c r="B65" s="15" t="s">
        <v>37</v>
      </c>
      <c r="C65" s="15" t="s">
        <v>38</v>
      </c>
      <c r="D65" s="16" t="s">
        <v>90</v>
      </c>
      <c r="E65" s="19" t="s">
        <v>106</v>
      </c>
      <c r="F65" s="17" t="s">
        <v>136</v>
      </c>
      <c r="G65" s="43">
        <v>1</v>
      </c>
      <c r="H65" s="130">
        <v>37.14</v>
      </c>
      <c r="I65" s="49">
        <f t="shared" si="32"/>
        <v>37.14</v>
      </c>
      <c r="J65" s="61"/>
      <c r="K65" s="26"/>
      <c r="L65" s="26"/>
      <c r="M65" s="26"/>
      <c r="N65" s="26"/>
      <c r="O65" s="26"/>
      <c r="P65" s="26"/>
      <c r="Q65" s="26"/>
      <c r="R65" s="26"/>
      <c r="S65" s="26">
        <f>I65</f>
        <v>37.14</v>
      </c>
      <c r="T65" s="26"/>
      <c r="U65" s="26"/>
      <c r="V65" s="62"/>
      <c r="W65" s="49">
        <f t="shared" si="35"/>
        <v>37.14</v>
      </c>
      <c r="X65" s="14"/>
      <c r="Y65" s="26"/>
      <c r="Z65" s="26"/>
      <c r="AA65" s="26"/>
      <c r="AB65" s="26"/>
      <c r="AC65" s="26"/>
      <c r="AD65" s="26"/>
      <c r="AE65" s="62"/>
      <c r="AF65" s="49">
        <f t="shared" si="36"/>
        <v>0</v>
      </c>
      <c r="AH65" s="49">
        <f t="shared" si="33"/>
        <v>37.14</v>
      </c>
    </row>
    <row r="66" spans="1:34" ht="28" customHeight="1" x14ac:dyDescent="0.2">
      <c r="A66" s="36" t="s">
        <v>57</v>
      </c>
      <c r="B66" s="15" t="s">
        <v>3</v>
      </c>
      <c r="C66" s="15" t="s">
        <v>3</v>
      </c>
      <c r="D66" s="16" t="s">
        <v>90</v>
      </c>
      <c r="E66" s="19" t="s">
        <v>106</v>
      </c>
      <c r="F66" s="17" t="s">
        <v>136</v>
      </c>
      <c r="G66" s="43">
        <v>1</v>
      </c>
      <c r="H66" s="130">
        <v>61.89</v>
      </c>
      <c r="I66" s="49">
        <f t="shared" si="32"/>
        <v>61.89</v>
      </c>
      <c r="J66" s="61"/>
      <c r="K66" s="26"/>
      <c r="L66" s="26"/>
      <c r="M66" s="26"/>
      <c r="N66" s="26"/>
      <c r="O66" s="26"/>
      <c r="P66" s="26"/>
      <c r="Q66" s="26"/>
      <c r="R66" s="26"/>
      <c r="S66" s="26">
        <f>I66</f>
        <v>61.89</v>
      </c>
      <c r="T66" s="26"/>
      <c r="U66" s="26"/>
      <c r="V66" s="62"/>
      <c r="W66" s="49">
        <f t="shared" si="35"/>
        <v>61.89</v>
      </c>
      <c r="X66" s="14"/>
      <c r="Y66" s="26"/>
      <c r="Z66" s="26"/>
      <c r="AA66" s="26"/>
      <c r="AB66" s="26"/>
      <c r="AC66" s="26"/>
      <c r="AD66" s="26"/>
      <c r="AE66" s="62"/>
      <c r="AF66" s="49">
        <f t="shared" si="36"/>
        <v>0</v>
      </c>
      <c r="AH66" s="49">
        <f t="shared" si="33"/>
        <v>61.89</v>
      </c>
    </row>
    <row r="67" spans="1:34" ht="28" customHeight="1" x14ac:dyDescent="0.2">
      <c r="A67" s="36" t="s">
        <v>57</v>
      </c>
      <c r="B67" s="15" t="s">
        <v>39</v>
      </c>
      <c r="C67" s="27" t="s">
        <v>40</v>
      </c>
      <c r="D67" s="16" t="s">
        <v>82</v>
      </c>
      <c r="E67" s="19" t="s">
        <v>106</v>
      </c>
      <c r="F67" s="19" t="s">
        <v>203</v>
      </c>
      <c r="G67" s="198">
        <f>'Page 1 Budget Summary PRG'!E7</f>
        <v>1575</v>
      </c>
      <c r="H67" s="130">
        <v>0.11</v>
      </c>
      <c r="I67" s="49">
        <f t="shared" si="32"/>
        <v>173.25</v>
      </c>
      <c r="J67" s="61"/>
      <c r="K67" s="26"/>
      <c r="L67" s="26"/>
      <c r="M67" s="26"/>
      <c r="N67" s="26"/>
      <c r="O67" s="26"/>
      <c r="P67" s="26"/>
      <c r="Q67" s="26"/>
      <c r="R67" s="26"/>
      <c r="S67" s="26"/>
      <c r="T67" s="26">
        <f>I67</f>
        <v>173.25</v>
      </c>
      <c r="U67" s="26"/>
      <c r="V67" s="62"/>
      <c r="W67" s="49">
        <f t="shared" si="35"/>
        <v>173.25</v>
      </c>
      <c r="X67" s="14"/>
      <c r="Y67" s="26"/>
      <c r="Z67" s="26"/>
      <c r="AA67" s="26"/>
      <c r="AB67" s="26"/>
      <c r="AC67" s="26"/>
      <c r="AD67" s="26"/>
      <c r="AE67" s="62"/>
      <c r="AF67" s="49">
        <f t="shared" si="36"/>
        <v>0</v>
      </c>
      <c r="AH67" s="49">
        <f t="shared" si="33"/>
        <v>173.25</v>
      </c>
    </row>
    <row r="68" spans="1:34" ht="28" customHeight="1" x14ac:dyDescent="0.2">
      <c r="A68" s="36" t="s">
        <v>57</v>
      </c>
      <c r="B68" s="15" t="s">
        <v>54</v>
      </c>
      <c r="C68" s="27" t="s">
        <v>40</v>
      </c>
      <c r="D68" s="16" t="s">
        <v>82</v>
      </c>
      <c r="E68" s="19" t="s">
        <v>107</v>
      </c>
      <c r="F68" s="19" t="s">
        <v>203</v>
      </c>
      <c r="G68" s="43">
        <v>0</v>
      </c>
      <c r="H68" s="130">
        <v>1.08</v>
      </c>
      <c r="I68" s="49">
        <f t="shared" si="32"/>
        <v>0</v>
      </c>
      <c r="J68" s="61"/>
      <c r="K68" s="26"/>
      <c r="L68" s="26"/>
      <c r="M68" s="26"/>
      <c r="N68" s="26"/>
      <c r="O68" s="26"/>
      <c r="P68" s="26"/>
      <c r="Q68" s="26"/>
      <c r="R68" s="26"/>
      <c r="S68" s="26"/>
      <c r="T68" s="26">
        <f>I68</f>
        <v>0</v>
      </c>
      <c r="U68" s="26"/>
      <c r="V68" s="62"/>
      <c r="W68" s="49">
        <f t="shared" si="35"/>
        <v>0</v>
      </c>
      <c r="X68" s="14"/>
      <c r="Y68" s="26"/>
      <c r="Z68" s="26"/>
      <c r="AA68" s="26"/>
      <c r="AB68" s="26"/>
      <c r="AC68" s="26"/>
      <c r="AD68" s="26"/>
      <c r="AE68" s="62"/>
      <c r="AF68" s="49">
        <f t="shared" si="36"/>
        <v>0</v>
      </c>
      <c r="AH68" s="49">
        <f t="shared" si="33"/>
        <v>0</v>
      </c>
    </row>
    <row r="69" spans="1:34" ht="28" customHeight="1" x14ac:dyDescent="0.2">
      <c r="A69" s="36" t="s">
        <v>57</v>
      </c>
      <c r="B69" s="15" t="s">
        <v>181</v>
      </c>
      <c r="C69" s="15" t="s">
        <v>204</v>
      </c>
      <c r="D69" s="16" t="s">
        <v>91</v>
      </c>
      <c r="E69" s="19" t="s">
        <v>106</v>
      </c>
      <c r="F69" s="19" t="s">
        <v>41</v>
      </c>
      <c r="G69" s="43">
        <v>0</v>
      </c>
      <c r="H69" s="130">
        <v>0</v>
      </c>
      <c r="I69" s="49">
        <f t="shared" si="32"/>
        <v>0</v>
      </c>
      <c r="J69" s="61"/>
      <c r="K69" s="26"/>
      <c r="L69" s="26"/>
      <c r="M69" s="26">
        <f>I69</f>
        <v>0</v>
      </c>
      <c r="N69" s="26"/>
      <c r="O69" s="26"/>
      <c r="P69" s="26"/>
      <c r="Q69" s="26"/>
      <c r="R69" s="26"/>
      <c r="S69" s="26"/>
      <c r="T69" s="26"/>
      <c r="U69" s="26"/>
      <c r="V69" s="62"/>
      <c r="W69" s="49">
        <f t="shared" si="35"/>
        <v>0</v>
      </c>
      <c r="X69" s="14"/>
      <c r="Y69" s="26"/>
      <c r="Z69" s="26"/>
      <c r="AA69" s="26"/>
      <c r="AB69" s="26"/>
      <c r="AC69" s="26"/>
      <c r="AD69" s="26"/>
      <c r="AE69" s="62"/>
      <c r="AF69" s="49">
        <f t="shared" si="36"/>
        <v>0</v>
      </c>
      <c r="AH69" s="49">
        <f t="shared" si="33"/>
        <v>0</v>
      </c>
    </row>
    <row r="70" spans="1:34" ht="28" customHeight="1" x14ac:dyDescent="0.2">
      <c r="A70" s="36" t="s">
        <v>57</v>
      </c>
      <c r="B70" s="15" t="s">
        <v>42</v>
      </c>
      <c r="C70" s="15" t="s">
        <v>43</v>
      </c>
      <c r="D70" s="16" t="s">
        <v>91</v>
      </c>
      <c r="E70" s="19" t="s">
        <v>106</v>
      </c>
      <c r="F70" s="17" t="s">
        <v>136</v>
      </c>
      <c r="G70" s="43">
        <v>1</v>
      </c>
      <c r="H70" s="130">
        <v>18.010000000000002</v>
      </c>
      <c r="I70" s="49">
        <f t="shared" si="32"/>
        <v>18.010000000000002</v>
      </c>
      <c r="J70" s="61"/>
      <c r="K70" s="26"/>
      <c r="L70" s="26"/>
      <c r="M70" s="26">
        <f>I70</f>
        <v>18.010000000000002</v>
      </c>
      <c r="N70" s="26"/>
      <c r="O70" s="26"/>
      <c r="P70" s="26"/>
      <c r="Q70" s="26"/>
      <c r="R70" s="26"/>
      <c r="S70" s="26"/>
      <c r="T70" s="26"/>
      <c r="U70" s="26"/>
      <c r="V70" s="62"/>
      <c r="W70" s="49">
        <f t="shared" si="35"/>
        <v>18.010000000000002</v>
      </c>
      <c r="X70" s="14"/>
      <c r="Y70" s="26"/>
      <c r="Z70" s="26"/>
      <c r="AA70" s="26"/>
      <c r="AB70" s="26"/>
      <c r="AC70" s="26"/>
      <c r="AD70" s="26"/>
      <c r="AE70" s="62"/>
      <c r="AF70" s="49">
        <f t="shared" si="36"/>
        <v>0</v>
      </c>
      <c r="AH70" s="49">
        <f t="shared" si="33"/>
        <v>18.010000000000002</v>
      </c>
    </row>
    <row r="71" spans="1:34" ht="28" customHeight="1" x14ac:dyDescent="0.2">
      <c r="A71" s="36" t="s">
        <v>57</v>
      </c>
      <c r="B71" s="15" t="s">
        <v>84</v>
      </c>
      <c r="C71" s="15" t="s">
        <v>2</v>
      </c>
      <c r="D71" s="16" t="s">
        <v>2</v>
      </c>
      <c r="E71" s="17" t="s">
        <v>1</v>
      </c>
      <c r="F71" s="17" t="s">
        <v>136</v>
      </c>
      <c r="G71" s="43">
        <v>1</v>
      </c>
      <c r="H71" s="130">
        <v>11.99</v>
      </c>
      <c r="I71" s="49">
        <f t="shared" si="32"/>
        <v>11.99</v>
      </c>
      <c r="J71" s="61"/>
      <c r="K71" s="26"/>
      <c r="L71" s="26"/>
      <c r="M71" s="26"/>
      <c r="N71" s="26"/>
      <c r="O71" s="26"/>
      <c r="P71" s="26"/>
      <c r="Q71" s="26"/>
      <c r="R71" s="26"/>
      <c r="S71" s="26"/>
      <c r="T71" s="26"/>
      <c r="U71" s="26"/>
      <c r="V71" s="62"/>
      <c r="W71" s="49">
        <f t="shared" si="35"/>
        <v>0</v>
      </c>
      <c r="X71" s="14"/>
      <c r="Y71" s="26"/>
      <c r="Z71" s="26"/>
      <c r="AA71" s="26"/>
      <c r="AB71" s="26">
        <f>I71</f>
        <v>11.99</v>
      </c>
      <c r="AC71" s="26"/>
      <c r="AD71" s="26"/>
      <c r="AE71" s="62"/>
      <c r="AF71" s="49">
        <f t="shared" si="36"/>
        <v>11.99</v>
      </c>
      <c r="AH71" s="49">
        <f t="shared" si="33"/>
        <v>11.99</v>
      </c>
    </row>
    <row r="72" spans="1:34" ht="28" customHeight="1" x14ac:dyDescent="0.2">
      <c r="A72" s="36" t="s">
        <v>57</v>
      </c>
      <c r="B72" s="15" t="s">
        <v>85</v>
      </c>
      <c r="C72" s="15" t="s">
        <v>86</v>
      </c>
      <c r="D72" s="16" t="s">
        <v>2</v>
      </c>
      <c r="E72" s="17" t="s">
        <v>1</v>
      </c>
      <c r="F72" s="17" t="s">
        <v>136</v>
      </c>
      <c r="G72" s="43">
        <v>1</v>
      </c>
      <c r="H72" s="130">
        <v>2.66</v>
      </c>
      <c r="I72" s="49">
        <f t="shared" si="32"/>
        <v>2.66</v>
      </c>
      <c r="J72" s="61"/>
      <c r="K72" s="26"/>
      <c r="L72" s="26"/>
      <c r="M72" s="26"/>
      <c r="N72" s="26"/>
      <c r="O72" s="26"/>
      <c r="P72" s="26"/>
      <c r="Q72" s="26"/>
      <c r="R72" s="26"/>
      <c r="S72" s="26"/>
      <c r="T72" s="26"/>
      <c r="U72" s="26"/>
      <c r="V72" s="62"/>
      <c r="W72" s="49">
        <f t="shared" si="35"/>
        <v>0</v>
      </c>
      <c r="X72" s="14"/>
      <c r="Y72" s="26"/>
      <c r="Z72" s="26"/>
      <c r="AA72" s="26"/>
      <c r="AB72" s="26">
        <f t="shared" ref="AB72:AB79" si="44">I72</f>
        <v>2.66</v>
      </c>
      <c r="AC72" s="26"/>
      <c r="AD72" s="26"/>
      <c r="AE72" s="62"/>
      <c r="AF72" s="49">
        <f t="shared" si="36"/>
        <v>2.66</v>
      </c>
      <c r="AH72" s="49">
        <f t="shared" si="33"/>
        <v>2.66</v>
      </c>
    </row>
    <row r="73" spans="1:34" ht="28" customHeight="1" x14ac:dyDescent="0.2">
      <c r="A73" s="36" t="s">
        <v>57</v>
      </c>
      <c r="B73" s="15" t="s">
        <v>113</v>
      </c>
      <c r="C73" s="15" t="s">
        <v>200</v>
      </c>
      <c r="D73" s="16" t="s">
        <v>2</v>
      </c>
      <c r="E73" s="17" t="s">
        <v>1</v>
      </c>
      <c r="F73" s="17" t="s">
        <v>136</v>
      </c>
      <c r="G73" s="43">
        <v>1</v>
      </c>
      <c r="H73" s="130">
        <v>5.78</v>
      </c>
      <c r="I73" s="49">
        <f t="shared" si="32"/>
        <v>5.78</v>
      </c>
      <c r="J73" s="61"/>
      <c r="K73" s="26"/>
      <c r="L73" s="26"/>
      <c r="M73" s="26"/>
      <c r="N73" s="26"/>
      <c r="O73" s="26"/>
      <c r="P73" s="26"/>
      <c r="Q73" s="26"/>
      <c r="R73" s="26"/>
      <c r="S73" s="26"/>
      <c r="T73" s="26"/>
      <c r="U73" s="26"/>
      <c r="V73" s="62"/>
      <c r="W73" s="49">
        <f>SUM(J73:V73)</f>
        <v>0</v>
      </c>
      <c r="X73" s="14"/>
      <c r="Y73" s="26"/>
      <c r="Z73" s="26"/>
      <c r="AA73" s="26"/>
      <c r="AB73" s="26">
        <f t="shared" si="44"/>
        <v>5.78</v>
      </c>
      <c r="AC73" s="26"/>
      <c r="AD73" s="26"/>
      <c r="AE73" s="62"/>
      <c r="AF73" s="49">
        <f t="shared" si="36"/>
        <v>5.78</v>
      </c>
      <c r="AH73" s="49">
        <f t="shared" si="33"/>
        <v>5.78</v>
      </c>
    </row>
    <row r="74" spans="1:34" ht="28" customHeight="1" x14ac:dyDescent="0.2">
      <c r="A74" s="36" t="s">
        <v>57</v>
      </c>
      <c r="B74" s="15" t="s">
        <v>77</v>
      </c>
      <c r="C74" s="15" t="s">
        <v>87</v>
      </c>
      <c r="D74" s="16" t="s">
        <v>2</v>
      </c>
      <c r="E74" s="17" t="s">
        <v>1</v>
      </c>
      <c r="F74" s="17" t="s">
        <v>136</v>
      </c>
      <c r="G74" s="43">
        <v>1</v>
      </c>
      <c r="H74" s="130">
        <v>5.5</v>
      </c>
      <c r="I74" s="49">
        <f t="shared" si="32"/>
        <v>5.5</v>
      </c>
      <c r="J74" s="61"/>
      <c r="K74" s="26"/>
      <c r="L74" s="26"/>
      <c r="M74" s="26"/>
      <c r="N74" s="26"/>
      <c r="O74" s="26"/>
      <c r="P74" s="26"/>
      <c r="Q74" s="26"/>
      <c r="R74" s="26"/>
      <c r="S74" s="26"/>
      <c r="T74" s="26"/>
      <c r="U74" s="26"/>
      <c r="V74" s="62"/>
      <c r="W74" s="49">
        <f t="shared" si="35"/>
        <v>0</v>
      </c>
      <c r="X74" s="14"/>
      <c r="Y74" s="26"/>
      <c r="Z74" s="26"/>
      <c r="AA74" s="26"/>
      <c r="AB74" s="26">
        <f t="shared" si="44"/>
        <v>5.5</v>
      </c>
      <c r="AC74" s="26"/>
      <c r="AD74" s="26"/>
      <c r="AE74" s="62"/>
      <c r="AF74" s="49">
        <f t="shared" si="36"/>
        <v>5.5</v>
      </c>
      <c r="AH74" s="49">
        <f t="shared" si="33"/>
        <v>5.5</v>
      </c>
    </row>
    <row r="75" spans="1:34" ht="28" customHeight="1" x14ac:dyDescent="0.2">
      <c r="A75" s="36" t="s">
        <v>57</v>
      </c>
      <c r="B75" s="15" t="s">
        <v>65</v>
      </c>
      <c r="C75" s="15" t="s">
        <v>147</v>
      </c>
      <c r="D75" s="16" t="s">
        <v>99</v>
      </c>
      <c r="E75" s="17" t="s">
        <v>1</v>
      </c>
      <c r="F75" s="17" t="s">
        <v>136</v>
      </c>
      <c r="G75" s="43">
        <v>1</v>
      </c>
      <c r="H75" s="130">
        <v>1.33</v>
      </c>
      <c r="I75" s="49">
        <f t="shared" si="32"/>
        <v>1.33</v>
      </c>
      <c r="J75" s="61"/>
      <c r="K75" s="26"/>
      <c r="L75" s="26"/>
      <c r="M75" s="26"/>
      <c r="N75" s="26"/>
      <c r="O75" s="26"/>
      <c r="P75" s="26"/>
      <c r="Q75" s="26"/>
      <c r="R75" s="26"/>
      <c r="S75" s="26"/>
      <c r="T75" s="26"/>
      <c r="U75" s="26">
        <f>I75</f>
        <v>1.33</v>
      </c>
      <c r="V75" s="62"/>
      <c r="W75" s="49">
        <f t="shared" ref="W75" si="45">SUM(J75:V75)</f>
        <v>1.33</v>
      </c>
      <c r="X75" s="14"/>
      <c r="Y75" s="26"/>
      <c r="Z75" s="26"/>
      <c r="AA75" s="26"/>
      <c r="AB75" s="26"/>
      <c r="AC75" s="26"/>
      <c r="AD75" s="26"/>
      <c r="AE75" s="62"/>
      <c r="AF75" s="49">
        <f t="shared" ref="AF75" si="46">SUM(Y75:AE75)</f>
        <v>0</v>
      </c>
      <c r="AH75" s="49">
        <f t="shared" ref="AH75" si="47">AF75+W75</f>
        <v>1.33</v>
      </c>
    </row>
    <row r="76" spans="1:34" ht="28" customHeight="1" x14ac:dyDescent="0.2">
      <c r="A76" s="36" t="s">
        <v>57</v>
      </c>
      <c r="B76" s="15" t="s">
        <v>65</v>
      </c>
      <c r="C76" s="15" t="s">
        <v>206</v>
      </c>
      <c r="D76" s="16" t="s">
        <v>99</v>
      </c>
      <c r="E76" s="17" t="s">
        <v>1</v>
      </c>
      <c r="F76" s="17" t="s">
        <v>136</v>
      </c>
      <c r="G76" s="43">
        <v>1</v>
      </c>
      <c r="H76" s="130">
        <v>4</v>
      </c>
      <c r="I76" s="49">
        <f t="shared" si="32"/>
        <v>4</v>
      </c>
      <c r="J76" s="61"/>
      <c r="K76" s="26"/>
      <c r="L76" s="26"/>
      <c r="M76" s="26"/>
      <c r="N76" s="26"/>
      <c r="O76" s="26"/>
      <c r="P76" s="26"/>
      <c r="Q76" s="26"/>
      <c r="R76" s="26"/>
      <c r="S76" s="26"/>
      <c r="T76" s="26"/>
      <c r="U76" s="26">
        <f>I76</f>
        <v>4</v>
      </c>
      <c r="V76" s="62"/>
      <c r="W76" s="49">
        <f t="shared" si="35"/>
        <v>4</v>
      </c>
      <c r="X76" s="14"/>
      <c r="Y76" s="26"/>
      <c r="Z76" s="26"/>
      <c r="AA76" s="26"/>
      <c r="AB76" s="26"/>
      <c r="AC76" s="26"/>
      <c r="AD76" s="26"/>
      <c r="AE76" s="62"/>
      <c r="AF76" s="49">
        <f t="shared" si="36"/>
        <v>0</v>
      </c>
      <c r="AH76" s="49">
        <f t="shared" si="33"/>
        <v>4</v>
      </c>
    </row>
    <row r="77" spans="1:34" ht="28" customHeight="1" x14ac:dyDescent="0.2">
      <c r="A77" s="36" t="s">
        <v>57</v>
      </c>
      <c r="B77" s="15" t="s">
        <v>75</v>
      </c>
      <c r="C77" s="15" t="s">
        <v>145</v>
      </c>
      <c r="D77" s="21" t="s">
        <v>2</v>
      </c>
      <c r="E77" s="17" t="s">
        <v>1</v>
      </c>
      <c r="F77" s="17" t="s">
        <v>136</v>
      </c>
      <c r="G77" s="43">
        <v>1</v>
      </c>
      <c r="H77" s="130">
        <v>10.8</v>
      </c>
      <c r="I77" s="49">
        <f t="shared" si="32"/>
        <v>10.8</v>
      </c>
      <c r="J77" s="61"/>
      <c r="K77" s="26"/>
      <c r="L77" s="26"/>
      <c r="M77" s="26"/>
      <c r="N77" s="26"/>
      <c r="O77" s="26"/>
      <c r="P77" s="26"/>
      <c r="Q77" s="26"/>
      <c r="R77" s="26"/>
      <c r="S77" s="26"/>
      <c r="T77" s="26"/>
      <c r="U77" s="26"/>
      <c r="V77" s="62"/>
      <c r="W77" s="49">
        <f t="shared" si="35"/>
        <v>0</v>
      </c>
      <c r="X77" s="14"/>
      <c r="Y77" s="26"/>
      <c r="Z77" s="26"/>
      <c r="AA77" s="26"/>
      <c r="AB77" s="26">
        <f t="shared" si="44"/>
        <v>10.8</v>
      </c>
      <c r="AC77" s="26"/>
      <c r="AD77" s="26"/>
      <c r="AE77" s="62"/>
      <c r="AF77" s="49">
        <f t="shared" si="36"/>
        <v>10.8</v>
      </c>
      <c r="AH77" s="49">
        <f t="shared" si="33"/>
        <v>10.8</v>
      </c>
    </row>
    <row r="78" spans="1:34" ht="28" customHeight="1" x14ac:dyDescent="0.2">
      <c r="A78" s="36" t="s">
        <v>57</v>
      </c>
      <c r="B78" s="15" t="s">
        <v>78</v>
      </c>
      <c r="C78" s="15" t="s">
        <v>88</v>
      </c>
      <c r="D78" s="21" t="s">
        <v>2</v>
      </c>
      <c r="E78" s="17" t="s">
        <v>1</v>
      </c>
      <c r="F78" s="17" t="s">
        <v>136</v>
      </c>
      <c r="G78" s="43">
        <v>1</v>
      </c>
      <c r="H78" s="130">
        <v>5.4</v>
      </c>
      <c r="I78" s="49">
        <f t="shared" si="32"/>
        <v>5.4</v>
      </c>
      <c r="J78" s="61"/>
      <c r="K78" s="26"/>
      <c r="L78" s="26"/>
      <c r="M78" s="26"/>
      <c r="N78" s="26"/>
      <c r="O78" s="26"/>
      <c r="P78" s="26"/>
      <c r="Q78" s="26"/>
      <c r="R78" s="26"/>
      <c r="S78" s="26"/>
      <c r="T78" s="26"/>
      <c r="U78" s="26"/>
      <c r="V78" s="62"/>
      <c r="W78" s="49">
        <f t="shared" si="35"/>
        <v>0</v>
      </c>
      <c r="X78" s="14"/>
      <c r="Y78" s="26"/>
      <c r="Z78" s="26"/>
      <c r="AA78" s="26"/>
      <c r="AB78" s="26">
        <f t="shared" si="44"/>
        <v>5.4</v>
      </c>
      <c r="AC78" s="26"/>
      <c r="AD78" s="26"/>
      <c r="AE78" s="62"/>
      <c r="AF78" s="49">
        <f t="shared" si="36"/>
        <v>5.4</v>
      </c>
      <c r="AH78" s="49">
        <f t="shared" si="33"/>
        <v>5.4</v>
      </c>
    </row>
    <row r="79" spans="1:34" ht="28" customHeight="1" x14ac:dyDescent="0.2">
      <c r="A79" s="36" t="s">
        <v>57</v>
      </c>
      <c r="B79" s="15" t="s">
        <v>76</v>
      </c>
      <c r="C79" s="15" t="s">
        <v>89</v>
      </c>
      <c r="D79" s="21" t="s">
        <v>2</v>
      </c>
      <c r="E79" s="17" t="s">
        <v>1</v>
      </c>
      <c r="F79" s="17" t="s">
        <v>136</v>
      </c>
      <c r="G79" s="43">
        <v>0</v>
      </c>
      <c r="H79" s="130">
        <v>16.850000000000001</v>
      </c>
      <c r="I79" s="49">
        <f t="shared" si="32"/>
        <v>0</v>
      </c>
      <c r="J79" s="61"/>
      <c r="K79" s="26"/>
      <c r="L79" s="26"/>
      <c r="M79" s="26"/>
      <c r="N79" s="26"/>
      <c r="O79" s="26"/>
      <c r="P79" s="26"/>
      <c r="Q79" s="26"/>
      <c r="R79" s="26"/>
      <c r="S79" s="26"/>
      <c r="T79" s="26"/>
      <c r="U79" s="26"/>
      <c r="V79" s="62"/>
      <c r="W79" s="49">
        <f t="shared" si="35"/>
        <v>0</v>
      </c>
      <c r="X79" s="14"/>
      <c r="Y79" s="26"/>
      <c r="Z79" s="26"/>
      <c r="AA79" s="26"/>
      <c r="AB79" s="26">
        <f t="shared" si="44"/>
        <v>0</v>
      </c>
      <c r="AC79" s="26"/>
      <c r="AD79" s="26"/>
      <c r="AE79" s="62"/>
      <c r="AF79" s="49">
        <f t="shared" si="36"/>
        <v>0</v>
      </c>
      <c r="AH79" s="49">
        <f t="shared" si="33"/>
        <v>0</v>
      </c>
    </row>
    <row r="80" spans="1:34" ht="28" customHeight="1" x14ac:dyDescent="0.2">
      <c r="A80" s="36" t="s">
        <v>57</v>
      </c>
      <c r="B80" s="15" t="s">
        <v>98</v>
      </c>
      <c r="C80" s="15" t="s">
        <v>229</v>
      </c>
      <c r="D80" s="21" t="s">
        <v>97</v>
      </c>
      <c r="E80" s="17" t="s">
        <v>1</v>
      </c>
      <c r="F80" s="17" t="s">
        <v>136</v>
      </c>
      <c r="G80" s="201">
        <v>0.04</v>
      </c>
      <c r="H80" s="132">
        <f ca="1">W91</f>
        <v>879.66770833333328</v>
      </c>
      <c r="I80" s="49">
        <f t="shared" ca="1" si="32"/>
        <v>35.186708333333335</v>
      </c>
      <c r="J80" s="61"/>
      <c r="K80" s="26"/>
      <c r="L80" s="26"/>
      <c r="M80" s="26"/>
      <c r="N80" s="26"/>
      <c r="O80" s="26"/>
      <c r="P80" s="26"/>
      <c r="Q80" s="26"/>
      <c r="R80" s="26"/>
      <c r="S80" s="26"/>
      <c r="T80" s="26"/>
      <c r="U80" s="26"/>
      <c r="V80" s="62">
        <f ca="1">I80</f>
        <v>35.186708333333335</v>
      </c>
      <c r="W80" s="49">
        <f t="shared" ca="1" si="35"/>
        <v>35.186708333333335</v>
      </c>
      <c r="X80" s="14"/>
      <c r="Y80" s="26"/>
      <c r="Z80" s="26"/>
      <c r="AA80" s="26"/>
      <c r="AB80" s="26"/>
      <c r="AC80" s="26"/>
      <c r="AD80" s="26"/>
      <c r="AE80" s="62"/>
      <c r="AF80" s="49">
        <f>SUM(Y80:AE80)</f>
        <v>0</v>
      </c>
      <c r="AH80" s="49">
        <f t="shared" ca="1" si="33"/>
        <v>35.186708333333335</v>
      </c>
    </row>
    <row r="81" spans="1:44" ht="28" customHeight="1" x14ac:dyDescent="0.2">
      <c r="A81" s="36" t="s">
        <v>57</v>
      </c>
      <c r="B81" s="15" t="s">
        <v>112</v>
      </c>
      <c r="C81" s="15" t="s">
        <v>233</v>
      </c>
      <c r="D81" s="21" t="s">
        <v>112</v>
      </c>
      <c r="E81" s="17" t="s">
        <v>1</v>
      </c>
      <c r="F81" s="17" t="s">
        <v>136</v>
      </c>
      <c r="G81" s="43">
        <v>1</v>
      </c>
      <c r="H81" s="130">
        <v>5.4</v>
      </c>
      <c r="I81" s="49">
        <f t="shared" si="32"/>
        <v>5.4</v>
      </c>
      <c r="J81" s="61"/>
      <c r="K81" s="26"/>
      <c r="L81" s="26"/>
      <c r="M81" s="26"/>
      <c r="N81" s="26">
        <f>I81</f>
        <v>5.4</v>
      </c>
      <c r="O81" s="26"/>
      <c r="P81" s="26"/>
      <c r="Q81" s="26"/>
      <c r="R81" s="26"/>
      <c r="S81" s="26"/>
      <c r="T81" s="26"/>
      <c r="U81" s="26"/>
      <c r="V81" s="62"/>
      <c r="W81" s="49">
        <f t="shared" si="35"/>
        <v>5.4</v>
      </c>
      <c r="X81" s="14"/>
      <c r="Y81" s="26"/>
      <c r="Z81" s="26"/>
      <c r="AA81" s="26"/>
      <c r="AB81" s="26"/>
      <c r="AC81" s="26"/>
      <c r="AD81" s="26"/>
      <c r="AE81" s="62"/>
      <c r="AF81" s="49">
        <f t="shared" ref="AF81:AF82" si="48">SUM(Y81:AE81)</f>
        <v>0</v>
      </c>
      <c r="AH81" s="49">
        <f t="shared" si="33"/>
        <v>5.4</v>
      </c>
    </row>
    <row r="82" spans="1:44" ht="28" customHeight="1" x14ac:dyDescent="0.2">
      <c r="A82" s="36" t="s">
        <v>57</v>
      </c>
      <c r="B82" s="15" t="s">
        <v>111</v>
      </c>
      <c r="C82" s="15" t="s">
        <v>233</v>
      </c>
      <c r="D82" s="21" t="s">
        <v>111</v>
      </c>
      <c r="E82" s="17" t="s">
        <v>1</v>
      </c>
      <c r="F82" s="17" t="s">
        <v>136</v>
      </c>
      <c r="G82" s="43">
        <v>1</v>
      </c>
      <c r="H82" s="130">
        <v>5.4</v>
      </c>
      <c r="I82" s="49">
        <f t="shared" si="32"/>
        <v>5.4</v>
      </c>
      <c r="J82" s="61"/>
      <c r="K82" s="26"/>
      <c r="L82" s="26"/>
      <c r="M82" s="26"/>
      <c r="N82" s="26"/>
      <c r="O82" s="26">
        <f>I82</f>
        <v>5.4</v>
      </c>
      <c r="P82" s="26"/>
      <c r="Q82" s="26"/>
      <c r="R82" s="26"/>
      <c r="S82" s="26"/>
      <c r="T82" s="26"/>
      <c r="U82" s="26"/>
      <c r="V82" s="62"/>
      <c r="W82" s="49">
        <f t="shared" si="35"/>
        <v>5.4</v>
      </c>
      <c r="X82" s="14"/>
      <c r="Y82" s="26"/>
      <c r="Z82" s="26"/>
      <c r="AA82" s="26"/>
      <c r="AB82" s="26"/>
      <c r="AC82" s="26"/>
      <c r="AD82" s="26"/>
      <c r="AE82" s="62"/>
      <c r="AF82" s="49">
        <f t="shared" si="48"/>
        <v>0</v>
      </c>
      <c r="AH82" s="49">
        <f t="shared" si="33"/>
        <v>5.4</v>
      </c>
    </row>
    <row r="83" spans="1:44" ht="28" customHeight="1" x14ac:dyDescent="0.2">
      <c r="A83" s="36" t="s">
        <v>57</v>
      </c>
      <c r="B83" s="15" t="s">
        <v>96</v>
      </c>
      <c r="C83" s="15" t="s">
        <v>46</v>
      </c>
      <c r="D83" s="13" t="s">
        <v>59</v>
      </c>
      <c r="E83" s="17" t="s">
        <v>1</v>
      </c>
      <c r="F83" s="17" t="s">
        <v>136</v>
      </c>
      <c r="G83" s="43">
        <v>1</v>
      </c>
      <c r="H83" s="130">
        <v>225</v>
      </c>
      <c r="I83" s="49">
        <f t="shared" si="32"/>
        <v>225</v>
      </c>
      <c r="J83" s="61"/>
      <c r="K83" s="26"/>
      <c r="L83" s="26"/>
      <c r="M83" s="26"/>
      <c r="N83" s="26"/>
      <c r="O83" s="26"/>
      <c r="P83" s="26"/>
      <c r="Q83" s="26"/>
      <c r="R83" s="26"/>
      <c r="S83" s="26"/>
      <c r="T83" s="26"/>
      <c r="U83" s="26"/>
      <c r="V83" s="62"/>
      <c r="W83" s="49">
        <f t="shared" ref="W83:W90" si="49">SUM(J83:V83)</f>
        <v>0</v>
      </c>
      <c r="X83" s="14"/>
      <c r="Y83" s="26">
        <f>I83</f>
        <v>225</v>
      </c>
      <c r="Z83" s="26"/>
      <c r="AA83" s="26"/>
      <c r="AB83" s="26"/>
      <c r="AC83" s="26"/>
      <c r="AD83" s="26"/>
      <c r="AE83" s="62"/>
      <c r="AF83" s="49">
        <f t="shared" ref="AF83:AF90" si="50">SUM(Y83:AE83)</f>
        <v>225</v>
      </c>
      <c r="AH83" s="49">
        <f t="shared" si="33"/>
        <v>225</v>
      </c>
    </row>
    <row r="84" spans="1:44" ht="28" customHeight="1" x14ac:dyDescent="0.2">
      <c r="A84" s="36" t="s">
        <v>57</v>
      </c>
      <c r="B84" s="15" t="s">
        <v>187</v>
      </c>
      <c r="C84" s="15" t="s">
        <v>130</v>
      </c>
      <c r="D84" s="15" t="s">
        <v>93</v>
      </c>
      <c r="E84" s="17" t="s">
        <v>1</v>
      </c>
      <c r="F84" s="17" t="s">
        <v>136</v>
      </c>
      <c r="G84" s="43">
        <v>1</v>
      </c>
      <c r="H84" s="130">
        <v>11.23</v>
      </c>
      <c r="I84" s="49">
        <f t="shared" si="32"/>
        <v>11.23</v>
      </c>
      <c r="J84" s="61"/>
      <c r="K84" s="26"/>
      <c r="L84" s="26"/>
      <c r="M84" s="26"/>
      <c r="N84" s="26"/>
      <c r="O84" s="26"/>
      <c r="P84" s="26"/>
      <c r="Q84" s="26"/>
      <c r="R84" s="26"/>
      <c r="S84" s="26"/>
      <c r="T84" s="26"/>
      <c r="U84" s="26"/>
      <c r="V84" s="62"/>
      <c r="W84" s="49">
        <f t="shared" si="49"/>
        <v>0</v>
      </c>
      <c r="X84" s="14"/>
      <c r="Y84" s="26"/>
      <c r="Z84" s="26">
        <f>I84</f>
        <v>11.23</v>
      </c>
      <c r="AA84" s="26"/>
      <c r="AB84" s="26"/>
      <c r="AC84" s="26"/>
      <c r="AD84" s="26"/>
      <c r="AE84" s="62"/>
      <c r="AF84" s="49">
        <f t="shared" si="50"/>
        <v>11.23</v>
      </c>
      <c r="AH84" s="49">
        <f t="shared" si="33"/>
        <v>11.23</v>
      </c>
    </row>
    <row r="85" spans="1:44" ht="28" customHeight="1" x14ac:dyDescent="0.2">
      <c r="A85" s="36" t="s">
        <v>57</v>
      </c>
      <c r="B85" s="15" t="s">
        <v>188</v>
      </c>
      <c r="C85" s="15" t="s">
        <v>131</v>
      </c>
      <c r="D85" s="15" t="s">
        <v>94</v>
      </c>
      <c r="E85" s="17" t="s">
        <v>1</v>
      </c>
      <c r="F85" s="17" t="s">
        <v>136</v>
      </c>
      <c r="G85" s="43">
        <v>1</v>
      </c>
      <c r="H85" s="130">
        <v>5.62</v>
      </c>
      <c r="I85" s="49">
        <f t="shared" si="32"/>
        <v>5.62</v>
      </c>
      <c r="J85" s="61"/>
      <c r="K85" s="26"/>
      <c r="L85" s="26"/>
      <c r="M85" s="26"/>
      <c r="N85" s="26"/>
      <c r="O85" s="26"/>
      <c r="P85" s="26"/>
      <c r="Q85" s="26"/>
      <c r="R85" s="26"/>
      <c r="S85" s="26"/>
      <c r="T85" s="26"/>
      <c r="U85" s="26"/>
      <c r="V85" s="62"/>
      <c r="W85" s="49">
        <f t="shared" si="49"/>
        <v>0</v>
      </c>
      <c r="X85" s="14"/>
      <c r="Y85" s="26"/>
      <c r="Z85" s="26"/>
      <c r="AA85" s="26">
        <f>I85</f>
        <v>5.62</v>
      </c>
      <c r="AB85" s="26"/>
      <c r="AC85" s="26"/>
      <c r="AD85" s="26"/>
      <c r="AE85" s="62"/>
      <c r="AF85" s="49">
        <f t="shared" si="50"/>
        <v>5.62</v>
      </c>
      <c r="AH85" s="49">
        <f t="shared" si="33"/>
        <v>5.62</v>
      </c>
    </row>
    <row r="86" spans="1:44" ht="28" customHeight="1" x14ac:dyDescent="0.2">
      <c r="A86" s="36" t="s">
        <v>57</v>
      </c>
      <c r="B86" s="15" t="s">
        <v>110</v>
      </c>
      <c r="C86" s="15" t="s">
        <v>132</v>
      </c>
      <c r="D86" s="15" t="s">
        <v>2</v>
      </c>
      <c r="E86" s="17" t="s">
        <v>1</v>
      </c>
      <c r="F86" s="17" t="s">
        <v>136</v>
      </c>
      <c r="G86" s="43">
        <v>1</v>
      </c>
      <c r="H86" s="130">
        <v>5.4</v>
      </c>
      <c r="I86" s="49">
        <f t="shared" si="32"/>
        <v>5.4</v>
      </c>
      <c r="J86" s="61"/>
      <c r="K86" s="26"/>
      <c r="L86" s="26"/>
      <c r="M86" s="26"/>
      <c r="N86" s="26"/>
      <c r="O86" s="26"/>
      <c r="P86" s="26"/>
      <c r="Q86" s="26"/>
      <c r="R86" s="26"/>
      <c r="S86" s="26"/>
      <c r="T86" s="26"/>
      <c r="U86" s="26"/>
      <c r="V86" s="62"/>
      <c r="W86" s="49">
        <f t="shared" si="49"/>
        <v>0</v>
      </c>
      <c r="X86" s="14"/>
      <c r="Y86" s="26"/>
      <c r="Z86" s="26"/>
      <c r="AA86" s="26"/>
      <c r="AB86" s="26">
        <f>I86</f>
        <v>5.4</v>
      </c>
      <c r="AC86" s="26"/>
      <c r="AD86" s="26"/>
      <c r="AE86" s="62"/>
      <c r="AF86" s="49">
        <f t="shared" si="50"/>
        <v>5.4</v>
      </c>
      <c r="AH86" s="49">
        <f t="shared" si="33"/>
        <v>5.4</v>
      </c>
    </row>
    <row r="87" spans="1:44" ht="28" customHeight="1" x14ac:dyDescent="0.2">
      <c r="A87" s="36" t="s">
        <v>57</v>
      </c>
      <c r="B87" s="15" t="s">
        <v>95</v>
      </c>
      <c r="C87" s="15" t="s">
        <v>133</v>
      </c>
      <c r="D87" s="15" t="s">
        <v>95</v>
      </c>
      <c r="E87" s="17" t="s">
        <v>1</v>
      </c>
      <c r="F87" s="17" t="s">
        <v>136</v>
      </c>
      <c r="G87" s="199">
        <f>1/2</f>
        <v>0.5</v>
      </c>
      <c r="H87" s="132">
        <f ca="1">$I$38</f>
        <v>841.16301020408196</v>
      </c>
      <c r="I87" s="49">
        <f t="shared" ca="1" si="32"/>
        <v>420.58150510204098</v>
      </c>
      <c r="J87" s="61"/>
      <c r="K87" s="26"/>
      <c r="L87" s="26"/>
      <c r="M87" s="26"/>
      <c r="N87" s="26"/>
      <c r="O87" s="26"/>
      <c r="P87" s="26"/>
      <c r="Q87" s="26"/>
      <c r="R87" s="26"/>
      <c r="S87" s="26"/>
      <c r="T87" s="26"/>
      <c r="U87" s="26"/>
      <c r="V87" s="62"/>
      <c r="W87" s="49">
        <f t="shared" si="49"/>
        <v>0</v>
      </c>
      <c r="X87" s="14"/>
      <c r="Y87" s="26"/>
      <c r="Z87" s="26"/>
      <c r="AA87" s="26"/>
      <c r="AB87" s="26"/>
      <c r="AC87" s="26">
        <f ca="1">I87</f>
        <v>420.58150510204098</v>
      </c>
      <c r="AD87" s="26"/>
      <c r="AE87" s="62"/>
      <c r="AF87" s="49">
        <f t="shared" ca="1" si="50"/>
        <v>420.58150510204098</v>
      </c>
      <c r="AH87" s="49">
        <f t="shared" ca="1" si="33"/>
        <v>420.58150510204098</v>
      </c>
    </row>
    <row r="88" spans="1:44" ht="28" customHeight="1" x14ac:dyDescent="0.2">
      <c r="A88" s="36" t="s">
        <v>57</v>
      </c>
      <c r="B88" s="15" t="s">
        <v>100</v>
      </c>
      <c r="C88" s="15" t="s">
        <v>134</v>
      </c>
      <c r="D88" s="15" t="s">
        <v>100</v>
      </c>
      <c r="E88" s="17" t="s">
        <v>1</v>
      </c>
      <c r="F88" s="17" t="s">
        <v>136</v>
      </c>
      <c r="G88" s="43">
        <v>1</v>
      </c>
      <c r="H88" s="130">
        <v>5.4</v>
      </c>
      <c r="I88" s="49">
        <f t="shared" si="32"/>
        <v>5.4</v>
      </c>
      <c r="J88" s="61"/>
      <c r="K88" s="26"/>
      <c r="L88" s="26"/>
      <c r="M88" s="26"/>
      <c r="N88" s="26"/>
      <c r="O88" s="26"/>
      <c r="P88" s="26"/>
      <c r="Q88" s="26"/>
      <c r="R88" s="26"/>
      <c r="S88" s="26"/>
      <c r="T88" s="26"/>
      <c r="U88" s="26"/>
      <c r="V88" s="62"/>
      <c r="W88" s="49">
        <f t="shared" si="49"/>
        <v>0</v>
      </c>
      <c r="X88" s="14"/>
      <c r="Y88" s="26"/>
      <c r="Z88" s="26"/>
      <c r="AA88" s="26"/>
      <c r="AB88" s="26"/>
      <c r="AC88" s="26"/>
      <c r="AD88" s="26">
        <f>I88</f>
        <v>5.4</v>
      </c>
      <c r="AE88" s="62"/>
      <c r="AF88" s="49">
        <f t="shared" si="50"/>
        <v>5.4</v>
      </c>
      <c r="AH88" s="49">
        <f t="shared" si="33"/>
        <v>5.4</v>
      </c>
    </row>
    <row r="89" spans="1:44" ht="28" customHeight="1" x14ac:dyDescent="0.2">
      <c r="A89" s="36" t="s">
        <v>57</v>
      </c>
      <c r="B89" s="15" t="s">
        <v>211</v>
      </c>
      <c r="C89" s="21" t="s">
        <v>234</v>
      </c>
      <c r="D89" s="13" t="s">
        <v>2</v>
      </c>
      <c r="E89" s="17" t="s">
        <v>1</v>
      </c>
      <c r="F89" s="17" t="s">
        <v>136</v>
      </c>
      <c r="G89" s="43">
        <v>1</v>
      </c>
      <c r="H89" s="130">
        <v>2.67</v>
      </c>
      <c r="I89" s="49">
        <f t="shared" si="32"/>
        <v>2.67</v>
      </c>
      <c r="J89" s="55"/>
      <c r="K89" s="44"/>
      <c r="L89" s="44"/>
      <c r="M89" s="44"/>
      <c r="N89" s="44"/>
      <c r="O89" s="44"/>
      <c r="P89" s="44"/>
      <c r="Q89" s="44"/>
      <c r="R89" s="44"/>
      <c r="S89" s="44"/>
      <c r="T89" s="44"/>
      <c r="U89" s="44"/>
      <c r="V89" s="38"/>
      <c r="W89" s="49">
        <f t="shared" si="49"/>
        <v>0</v>
      </c>
      <c r="X89" s="14"/>
      <c r="Y89" s="26"/>
      <c r="Z89" s="26"/>
      <c r="AA89" s="26"/>
      <c r="AB89" s="26"/>
      <c r="AC89" s="26"/>
      <c r="AD89" s="26">
        <f>I89</f>
        <v>2.67</v>
      </c>
      <c r="AE89" s="62"/>
      <c r="AF89" s="56">
        <f t="shared" si="50"/>
        <v>2.67</v>
      </c>
      <c r="AH89" s="49">
        <f t="shared" si="33"/>
        <v>2.67</v>
      </c>
    </row>
    <row r="90" spans="1:44" ht="28" customHeight="1" thickBot="1" x14ac:dyDescent="0.25">
      <c r="A90" s="72" t="s">
        <v>57</v>
      </c>
      <c r="B90" s="29" t="s">
        <v>70</v>
      </c>
      <c r="C90" s="29" t="s">
        <v>117</v>
      </c>
      <c r="D90" s="33" t="s">
        <v>70</v>
      </c>
      <c r="E90" s="31" t="s">
        <v>1</v>
      </c>
      <c r="F90" s="31" t="s">
        <v>136</v>
      </c>
      <c r="G90" s="71">
        <v>7.0000000000000007E-2</v>
      </c>
      <c r="H90" s="133">
        <f>'Page 1 Budget Summary PRG'!E10</f>
        <v>2068.75</v>
      </c>
      <c r="I90" s="50">
        <f t="shared" si="32"/>
        <v>144.8125</v>
      </c>
      <c r="J90" s="58"/>
      <c r="K90" s="59"/>
      <c r="L90" s="59"/>
      <c r="M90" s="59"/>
      <c r="N90" s="59"/>
      <c r="O90" s="59"/>
      <c r="P90" s="59"/>
      <c r="Q90" s="59"/>
      <c r="R90" s="59"/>
      <c r="S90" s="59"/>
      <c r="T90" s="59"/>
      <c r="U90" s="59"/>
      <c r="V90" s="62"/>
      <c r="W90" s="49">
        <f t="shared" si="49"/>
        <v>0</v>
      </c>
      <c r="X90" s="32"/>
      <c r="Y90" s="59"/>
      <c r="Z90" s="59"/>
      <c r="AA90" s="59"/>
      <c r="AB90" s="59"/>
      <c r="AC90" s="59"/>
      <c r="AD90" s="59"/>
      <c r="AE90" s="60">
        <f>I90</f>
        <v>144.8125</v>
      </c>
      <c r="AF90" s="50">
        <f t="shared" si="50"/>
        <v>144.8125</v>
      </c>
      <c r="AH90" s="56">
        <f t="shared" si="33"/>
        <v>144.8125</v>
      </c>
    </row>
    <row r="91" spans="1:44" ht="28" customHeight="1" thickBot="1" x14ac:dyDescent="0.25">
      <c r="A91" s="219" t="s">
        <v>80</v>
      </c>
      <c r="B91" s="220"/>
      <c r="C91" s="220"/>
      <c r="D91" s="220"/>
      <c r="E91" s="220"/>
      <c r="F91" s="220"/>
      <c r="G91" s="220"/>
      <c r="H91" s="221"/>
      <c r="I91" s="116">
        <f t="shared" ref="I91:W91" ca="1" si="51">SUM(I43:I90)</f>
        <v>1742.5117134353741</v>
      </c>
      <c r="J91" s="116">
        <f t="shared" si="51"/>
        <v>0</v>
      </c>
      <c r="K91" s="116">
        <f t="shared" si="51"/>
        <v>133.19999999999999</v>
      </c>
      <c r="L91" s="116">
        <f t="shared" si="51"/>
        <v>173.67350000000005</v>
      </c>
      <c r="M91" s="116">
        <f t="shared" si="51"/>
        <v>249.19749999999999</v>
      </c>
      <c r="N91" s="116">
        <f t="shared" si="51"/>
        <v>5.4</v>
      </c>
      <c r="O91" s="116">
        <f t="shared" si="51"/>
        <v>5.4</v>
      </c>
      <c r="P91" s="116">
        <f t="shared" si="51"/>
        <v>0</v>
      </c>
      <c r="Q91" s="116">
        <f t="shared" si="51"/>
        <v>0</v>
      </c>
      <c r="R91" s="116">
        <f t="shared" si="51"/>
        <v>0</v>
      </c>
      <c r="S91" s="116">
        <f t="shared" si="51"/>
        <v>99.03</v>
      </c>
      <c r="T91" s="116">
        <f t="shared" si="51"/>
        <v>173.25</v>
      </c>
      <c r="U91" s="116">
        <f t="shared" si="51"/>
        <v>5.33</v>
      </c>
      <c r="V91" s="124">
        <f t="shared" ca="1" si="51"/>
        <v>35.186708333333335</v>
      </c>
      <c r="W91" s="116">
        <f t="shared" ca="1" si="51"/>
        <v>879.66770833333328</v>
      </c>
      <c r="X91" s="32"/>
      <c r="Y91" s="118">
        <f t="shared" ref="Y91:AF91" si="52">SUM(Y43:Y90)</f>
        <v>225</v>
      </c>
      <c r="Z91" s="118">
        <f t="shared" si="52"/>
        <v>11.23</v>
      </c>
      <c r="AA91" s="118">
        <f t="shared" si="52"/>
        <v>5.62</v>
      </c>
      <c r="AB91" s="118">
        <f t="shared" si="52"/>
        <v>47.53</v>
      </c>
      <c r="AC91" s="118">
        <f t="shared" ca="1" si="52"/>
        <v>420.58150510204098</v>
      </c>
      <c r="AD91" s="118">
        <f t="shared" si="52"/>
        <v>8.07</v>
      </c>
      <c r="AE91" s="120">
        <f t="shared" si="52"/>
        <v>144.8125</v>
      </c>
      <c r="AF91" s="116">
        <f t="shared" ca="1" si="52"/>
        <v>862.84400510204091</v>
      </c>
      <c r="AG91" s="51"/>
      <c r="AH91" s="40">
        <f ca="1">AF91+W91</f>
        <v>1742.5117134353741</v>
      </c>
    </row>
    <row r="92" spans="1:44" ht="28" customHeight="1" x14ac:dyDescent="0.2"/>
    <row r="94" spans="1:44" ht="26" customHeight="1" thickBot="1" x14ac:dyDescent="0.25"/>
    <row r="95" spans="1:44" ht="32" customHeight="1" thickBot="1" x14ac:dyDescent="0.25">
      <c r="A95" s="24"/>
      <c r="C95" s="24"/>
      <c r="D95" s="24"/>
      <c r="E95" s="24"/>
      <c r="F95" s="24"/>
      <c r="G95" s="24"/>
      <c r="H95" s="128"/>
      <c r="I95" s="24"/>
      <c r="J95" s="225" t="s">
        <v>165</v>
      </c>
      <c r="K95" s="226"/>
      <c r="L95" s="226"/>
      <c r="M95" s="226"/>
      <c r="N95" s="226"/>
      <c r="O95" s="226"/>
      <c r="P95" s="226"/>
      <c r="Q95" s="226"/>
      <c r="R95" s="226"/>
      <c r="S95" s="226"/>
      <c r="T95" s="226"/>
      <c r="U95" s="226"/>
      <c r="V95" s="226"/>
      <c r="W95" s="227"/>
      <c r="Y95" s="228" t="s">
        <v>167</v>
      </c>
      <c r="Z95" s="229"/>
      <c r="AA95" s="229"/>
      <c r="AB95" s="229"/>
      <c r="AC95" s="229"/>
      <c r="AD95" s="229"/>
      <c r="AE95" s="229"/>
      <c r="AF95" s="230"/>
      <c r="AG95" s="39"/>
    </row>
    <row r="96" spans="1:44" s="93" customFormat="1" ht="63" customHeight="1" thickBot="1" x14ac:dyDescent="0.25">
      <c r="A96" s="84" t="s">
        <v>118</v>
      </c>
      <c r="B96" s="85" t="s">
        <v>5</v>
      </c>
      <c r="C96" s="127" t="s">
        <v>212</v>
      </c>
      <c r="D96" s="86" t="s">
        <v>81</v>
      </c>
      <c r="E96" s="85" t="s">
        <v>69</v>
      </c>
      <c r="F96" s="85" t="s">
        <v>135</v>
      </c>
      <c r="G96" s="87" t="s">
        <v>73</v>
      </c>
      <c r="H96" s="87" t="s">
        <v>74</v>
      </c>
      <c r="I96" s="88" t="s">
        <v>196</v>
      </c>
      <c r="J96" s="101" t="s">
        <v>68</v>
      </c>
      <c r="K96" s="89" t="s">
        <v>60</v>
      </c>
      <c r="L96" s="89" t="s">
        <v>10</v>
      </c>
      <c r="M96" s="89" t="s">
        <v>11</v>
      </c>
      <c r="N96" s="89" t="s">
        <v>66</v>
      </c>
      <c r="O96" s="89" t="s">
        <v>13</v>
      </c>
      <c r="P96" s="89" t="s">
        <v>14</v>
      </c>
      <c r="Q96" s="89" t="s">
        <v>15</v>
      </c>
      <c r="R96" s="89" t="s">
        <v>67</v>
      </c>
      <c r="S96" s="89" t="s">
        <v>53</v>
      </c>
      <c r="T96" s="89" t="s">
        <v>82</v>
      </c>
      <c r="U96" s="89" t="s">
        <v>65</v>
      </c>
      <c r="V96" s="89" t="s">
        <v>83</v>
      </c>
      <c r="W96" s="89" t="s">
        <v>72</v>
      </c>
      <c r="X96" s="41"/>
      <c r="Y96" s="89" t="s">
        <v>17</v>
      </c>
      <c r="Z96" s="89" t="s">
        <v>18</v>
      </c>
      <c r="AA96" s="89" t="s">
        <v>19</v>
      </c>
      <c r="AB96" s="89" t="s">
        <v>2</v>
      </c>
      <c r="AC96" s="89" t="s">
        <v>71</v>
      </c>
      <c r="AD96" s="89" t="s">
        <v>64</v>
      </c>
      <c r="AE96" s="89" t="s">
        <v>70</v>
      </c>
      <c r="AF96" s="88" t="s">
        <v>4</v>
      </c>
      <c r="AG96" s="88"/>
      <c r="AH96" s="91" t="s">
        <v>162</v>
      </c>
      <c r="AI96" s="92"/>
      <c r="AJ96" s="92"/>
      <c r="AK96" s="92"/>
      <c r="AL96" s="92"/>
      <c r="AM96" s="92"/>
      <c r="AN96" s="92"/>
      <c r="AO96" s="92"/>
      <c r="AP96" s="92"/>
      <c r="AQ96" s="92"/>
      <c r="AR96" s="92"/>
    </row>
    <row r="97" spans="1:34" ht="28" customHeight="1" x14ac:dyDescent="0.2">
      <c r="A97" s="73" t="s">
        <v>58</v>
      </c>
      <c r="B97" s="34" t="s">
        <v>92</v>
      </c>
      <c r="C97" s="34" t="s">
        <v>29</v>
      </c>
      <c r="D97" s="30" t="s">
        <v>11</v>
      </c>
      <c r="E97" s="35" t="s">
        <v>101</v>
      </c>
      <c r="F97" s="35" t="s">
        <v>136</v>
      </c>
      <c r="G97" s="47">
        <v>1</v>
      </c>
      <c r="H97" s="135">
        <v>11.24</v>
      </c>
      <c r="I97" s="204">
        <f t="shared" ref="I97:I129" si="53">G97*H97</f>
        <v>11.24</v>
      </c>
      <c r="J97" s="63"/>
      <c r="K97" s="63"/>
      <c r="L97" s="63"/>
      <c r="M97" s="59">
        <f>I97</f>
        <v>11.24</v>
      </c>
      <c r="N97" s="63"/>
      <c r="O97" s="63"/>
      <c r="P97" s="63"/>
      <c r="Q97" s="63"/>
      <c r="R97" s="63"/>
      <c r="S97" s="63"/>
      <c r="T97" s="63"/>
      <c r="U97" s="63"/>
      <c r="V97" s="82"/>
      <c r="W97" s="81">
        <f t="shared" ref="W97:W132" si="54">SUM(J97:V97)</f>
        <v>11.24</v>
      </c>
      <c r="X97" s="69"/>
      <c r="Y97" s="63"/>
      <c r="Z97" s="63"/>
      <c r="AA97" s="63"/>
      <c r="AB97" s="63"/>
      <c r="AC97" s="63"/>
      <c r="AD97" s="64"/>
      <c r="AE97" s="82"/>
      <c r="AF97" s="81">
        <f t="shared" ref="AF97:AF123" si="55">SUM(Y97:AE97)</f>
        <v>0</v>
      </c>
      <c r="AH97" s="52">
        <f t="shared" ref="AH97:AH151" si="56">AF97+W97</f>
        <v>11.24</v>
      </c>
    </row>
    <row r="98" spans="1:34" ht="28" customHeight="1" x14ac:dyDescent="0.2">
      <c r="A98" s="37" t="s">
        <v>58</v>
      </c>
      <c r="B98" s="15" t="s">
        <v>56</v>
      </c>
      <c r="C98" s="15" t="s">
        <v>143</v>
      </c>
      <c r="D98" s="16" t="s">
        <v>55</v>
      </c>
      <c r="E98" s="19" t="s">
        <v>101</v>
      </c>
      <c r="F98" s="19" t="s">
        <v>203</v>
      </c>
      <c r="G98" s="43">
        <v>250</v>
      </c>
      <c r="H98" s="130">
        <v>0.38</v>
      </c>
      <c r="I98" s="79">
        <f t="shared" si="53"/>
        <v>95</v>
      </c>
      <c r="J98" s="65"/>
      <c r="K98" s="26">
        <f>I98</f>
        <v>95</v>
      </c>
      <c r="L98" s="66"/>
      <c r="M98" s="66"/>
      <c r="N98" s="66"/>
      <c r="O98" s="66"/>
      <c r="P98" s="66"/>
      <c r="Q98" s="66"/>
      <c r="R98" s="66"/>
      <c r="S98" s="66"/>
      <c r="T98" s="66"/>
      <c r="U98" s="66"/>
      <c r="V98" s="67"/>
      <c r="W98" s="49">
        <f t="shared" si="54"/>
        <v>95</v>
      </c>
      <c r="X98" s="70"/>
      <c r="Y98" s="66"/>
      <c r="Z98" s="66"/>
      <c r="AA98" s="66"/>
      <c r="AB98" s="66"/>
      <c r="AC98" s="66"/>
      <c r="AD98" s="67"/>
      <c r="AE98" s="67"/>
      <c r="AF98" s="49">
        <f t="shared" si="55"/>
        <v>0</v>
      </c>
      <c r="AH98" s="49">
        <f t="shared" si="56"/>
        <v>95</v>
      </c>
    </row>
    <row r="99" spans="1:34" ht="28" customHeight="1" x14ac:dyDescent="0.2">
      <c r="A99" s="37" t="s">
        <v>58</v>
      </c>
      <c r="B99" s="15" t="s">
        <v>45</v>
      </c>
      <c r="C99" s="15" t="s">
        <v>29</v>
      </c>
      <c r="D99" s="16" t="s">
        <v>11</v>
      </c>
      <c r="E99" s="19" t="s">
        <v>101</v>
      </c>
      <c r="F99" s="19" t="s">
        <v>136</v>
      </c>
      <c r="G99" s="43">
        <v>1</v>
      </c>
      <c r="H99" s="130">
        <v>11.24</v>
      </c>
      <c r="I99" s="79">
        <f t="shared" si="53"/>
        <v>11.24</v>
      </c>
      <c r="J99" s="65"/>
      <c r="K99" s="66"/>
      <c r="L99" s="66"/>
      <c r="M99" s="26">
        <f>I99</f>
        <v>11.24</v>
      </c>
      <c r="N99" s="66"/>
      <c r="O99" s="66"/>
      <c r="P99" s="66"/>
      <c r="Q99" s="66"/>
      <c r="R99" s="66"/>
      <c r="S99" s="66"/>
      <c r="T99" s="66"/>
      <c r="U99" s="66"/>
      <c r="V99" s="67"/>
      <c r="W99" s="49">
        <f t="shared" si="54"/>
        <v>11.24</v>
      </c>
      <c r="X99" s="70"/>
      <c r="Y99" s="66"/>
      <c r="Z99" s="66"/>
      <c r="AA99" s="66"/>
      <c r="AB99" s="66"/>
      <c r="AC99" s="66"/>
      <c r="AD99" s="67"/>
      <c r="AE99" s="67"/>
      <c r="AF99" s="49">
        <f t="shared" si="55"/>
        <v>0</v>
      </c>
      <c r="AH99" s="49">
        <f t="shared" si="56"/>
        <v>11.24</v>
      </c>
    </row>
    <row r="100" spans="1:34" ht="28" customHeight="1" x14ac:dyDescent="0.2">
      <c r="A100" s="37" t="s">
        <v>58</v>
      </c>
      <c r="B100" s="15" t="s">
        <v>52</v>
      </c>
      <c r="C100" s="15" t="s">
        <v>144</v>
      </c>
      <c r="D100" s="16" t="s">
        <v>10</v>
      </c>
      <c r="E100" s="19" t="s">
        <v>101</v>
      </c>
      <c r="F100" s="19" t="s">
        <v>201</v>
      </c>
      <c r="G100" s="43">
        <v>0.63</v>
      </c>
      <c r="H100" s="130">
        <v>52.85</v>
      </c>
      <c r="I100" s="79">
        <f t="shared" si="53"/>
        <v>33.295500000000004</v>
      </c>
      <c r="J100" s="65"/>
      <c r="K100" s="66"/>
      <c r="L100" s="26">
        <f>I100</f>
        <v>33.295500000000004</v>
      </c>
      <c r="M100" s="66"/>
      <c r="N100" s="66"/>
      <c r="O100" s="66"/>
      <c r="P100" s="66"/>
      <c r="Q100" s="66"/>
      <c r="R100" s="66"/>
      <c r="S100" s="66"/>
      <c r="T100" s="66"/>
      <c r="U100" s="66"/>
      <c r="V100" s="67"/>
      <c r="W100" s="49">
        <f t="shared" si="54"/>
        <v>33.295500000000004</v>
      </c>
      <c r="X100" s="70"/>
      <c r="Y100" s="66"/>
      <c r="Z100" s="66"/>
      <c r="AA100" s="66"/>
      <c r="AB100" s="66"/>
      <c r="AC100" s="66"/>
      <c r="AD100" s="66"/>
      <c r="AE100" s="67"/>
      <c r="AF100" s="49">
        <f t="shared" si="55"/>
        <v>0</v>
      </c>
      <c r="AH100" s="49">
        <f t="shared" si="56"/>
        <v>33.295500000000004</v>
      </c>
    </row>
    <row r="101" spans="1:34" ht="28" customHeight="1" x14ac:dyDescent="0.2">
      <c r="A101" s="37" t="s">
        <v>58</v>
      </c>
      <c r="B101" s="15" t="s">
        <v>52</v>
      </c>
      <c r="C101" s="15" t="s">
        <v>207</v>
      </c>
      <c r="D101" s="16" t="s">
        <v>10</v>
      </c>
      <c r="E101" s="19" t="s">
        <v>101</v>
      </c>
      <c r="F101" s="19" t="s">
        <v>208</v>
      </c>
      <c r="G101" s="43">
        <v>11</v>
      </c>
      <c r="H101" s="130">
        <v>2.27</v>
      </c>
      <c r="I101" s="205">
        <f t="shared" si="53"/>
        <v>24.97</v>
      </c>
      <c r="J101" s="65"/>
      <c r="K101" s="66"/>
      <c r="L101" s="26">
        <f>I101</f>
        <v>24.97</v>
      </c>
      <c r="M101" s="66"/>
      <c r="N101" s="66"/>
      <c r="O101" s="66"/>
      <c r="P101" s="66"/>
      <c r="Q101" s="66"/>
      <c r="R101" s="66"/>
      <c r="S101" s="66"/>
      <c r="T101" s="66"/>
      <c r="U101" s="66"/>
      <c r="V101" s="67"/>
      <c r="W101" s="49">
        <f t="shared" ref="W101" si="57">SUM(J101:V101)</f>
        <v>24.97</v>
      </c>
      <c r="X101" s="70"/>
      <c r="Y101" s="66"/>
      <c r="Z101" s="66"/>
      <c r="AA101" s="66"/>
      <c r="AB101" s="66"/>
      <c r="AC101" s="66"/>
      <c r="AD101" s="66"/>
      <c r="AE101" s="67"/>
      <c r="AF101" s="49">
        <f t="shared" ref="AF101" si="58">SUM(Y101:AE101)</f>
        <v>0</v>
      </c>
      <c r="AH101" s="49">
        <f t="shared" ref="AH101:AH103" si="59">AF101+W101</f>
        <v>24.97</v>
      </c>
    </row>
    <row r="102" spans="1:34" ht="28" customHeight="1" x14ac:dyDescent="0.2">
      <c r="A102" s="37" t="s">
        <v>58</v>
      </c>
      <c r="B102" s="15" t="s">
        <v>30</v>
      </c>
      <c r="C102" s="15" t="s">
        <v>29</v>
      </c>
      <c r="D102" s="18" t="s">
        <v>10</v>
      </c>
      <c r="E102" s="19" t="s">
        <v>108</v>
      </c>
      <c r="F102" s="17" t="s">
        <v>136</v>
      </c>
      <c r="G102" s="43">
        <v>1</v>
      </c>
      <c r="H102" s="130">
        <v>11.24</v>
      </c>
      <c r="I102" s="79">
        <f t="shared" si="53"/>
        <v>11.24</v>
      </c>
      <c r="J102" s="61"/>
      <c r="K102" s="26"/>
      <c r="L102" s="26">
        <f>I102</f>
        <v>11.24</v>
      </c>
      <c r="M102" s="26"/>
      <c r="N102" s="26"/>
      <c r="O102" s="26"/>
      <c r="P102" s="26"/>
      <c r="Q102" s="26"/>
      <c r="R102" s="26"/>
      <c r="S102" s="26"/>
      <c r="T102" s="26"/>
      <c r="U102" s="26"/>
      <c r="V102" s="62"/>
      <c r="W102" s="49">
        <f>SUM(J102:V102)</f>
        <v>11.24</v>
      </c>
      <c r="X102" s="32"/>
      <c r="Y102" s="26"/>
      <c r="Z102" s="26"/>
      <c r="AA102" s="26"/>
      <c r="AB102" s="26"/>
      <c r="AC102" s="26"/>
      <c r="AD102" s="26"/>
      <c r="AE102" s="62"/>
      <c r="AF102" s="49">
        <f>SUM(Y102:AE102)</f>
        <v>0</v>
      </c>
      <c r="AH102" s="52">
        <f t="shared" si="59"/>
        <v>11.24</v>
      </c>
    </row>
    <row r="103" spans="1:34" ht="28" customHeight="1" x14ac:dyDescent="0.2">
      <c r="A103" s="37" t="s">
        <v>58</v>
      </c>
      <c r="B103" s="15" t="s">
        <v>30</v>
      </c>
      <c r="C103" s="15" t="s">
        <v>218</v>
      </c>
      <c r="D103" s="18" t="s">
        <v>10</v>
      </c>
      <c r="E103" s="19" t="s">
        <v>108</v>
      </c>
      <c r="F103" s="17" t="s">
        <v>209</v>
      </c>
      <c r="G103" s="43">
        <v>3</v>
      </c>
      <c r="H103" s="130">
        <v>10.1</v>
      </c>
      <c r="I103" s="203">
        <f t="shared" si="53"/>
        <v>30.299999999999997</v>
      </c>
      <c r="J103" s="61"/>
      <c r="K103" s="26"/>
      <c r="L103" s="26">
        <f>I103</f>
        <v>30.299999999999997</v>
      </c>
      <c r="M103" s="26"/>
      <c r="N103" s="26"/>
      <c r="O103" s="26"/>
      <c r="P103" s="26"/>
      <c r="Q103" s="26"/>
      <c r="R103" s="26"/>
      <c r="S103" s="26"/>
      <c r="T103" s="26"/>
      <c r="U103" s="26"/>
      <c r="V103" s="62"/>
      <c r="W103" s="49">
        <f>SUM(J103:V103)</f>
        <v>30.299999999999997</v>
      </c>
      <c r="X103" s="32"/>
      <c r="Y103" s="26"/>
      <c r="Z103" s="26"/>
      <c r="AA103" s="26"/>
      <c r="AB103" s="26"/>
      <c r="AC103" s="26"/>
      <c r="AD103" s="26"/>
      <c r="AE103" s="62"/>
      <c r="AF103" s="49">
        <f>SUM(Y103:AE103)</f>
        <v>0</v>
      </c>
      <c r="AH103" s="52">
        <f t="shared" si="59"/>
        <v>30.299999999999997</v>
      </c>
    </row>
    <row r="104" spans="1:34" ht="28" customHeight="1" x14ac:dyDescent="0.2">
      <c r="A104" s="37" t="s">
        <v>58</v>
      </c>
      <c r="B104" s="15" t="s">
        <v>31</v>
      </c>
      <c r="C104" s="15" t="s">
        <v>175</v>
      </c>
      <c r="D104" s="16" t="s">
        <v>11</v>
      </c>
      <c r="E104" s="19" t="s">
        <v>102</v>
      </c>
      <c r="F104" s="19" t="s">
        <v>136</v>
      </c>
      <c r="G104" s="43">
        <v>1</v>
      </c>
      <c r="H104" s="130">
        <v>21.38</v>
      </c>
      <c r="I104" s="79">
        <f t="shared" si="53"/>
        <v>21.38</v>
      </c>
      <c r="J104" s="65"/>
      <c r="K104" s="66"/>
      <c r="L104" s="66"/>
      <c r="M104" s="26">
        <f>I104</f>
        <v>21.38</v>
      </c>
      <c r="N104" s="66"/>
      <c r="O104" s="66"/>
      <c r="P104" s="66"/>
      <c r="Q104" s="66"/>
      <c r="R104" s="66"/>
      <c r="S104" s="66"/>
      <c r="T104" s="66"/>
      <c r="U104" s="66"/>
      <c r="V104" s="67"/>
      <c r="W104" s="49">
        <f t="shared" si="54"/>
        <v>21.38</v>
      </c>
      <c r="X104" s="70"/>
      <c r="Y104" s="66"/>
      <c r="Z104" s="66"/>
      <c r="AA104" s="66"/>
      <c r="AB104" s="66"/>
      <c r="AC104" s="66"/>
      <c r="AD104" s="66"/>
      <c r="AE104" s="67"/>
      <c r="AF104" s="49">
        <f t="shared" si="55"/>
        <v>0</v>
      </c>
      <c r="AH104" s="49">
        <f t="shared" si="56"/>
        <v>21.38</v>
      </c>
    </row>
    <row r="105" spans="1:34" ht="28" customHeight="1" x14ac:dyDescent="0.2">
      <c r="A105" s="37" t="s">
        <v>58</v>
      </c>
      <c r="B105" s="15" t="s">
        <v>49</v>
      </c>
      <c r="C105" s="15" t="s">
        <v>146</v>
      </c>
      <c r="D105" s="16" t="s">
        <v>10</v>
      </c>
      <c r="E105" s="19" t="s">
        <v>102</v>
      </c>
      <c r="F105" s="19" t="s">
        <v>136</v>
      </c>
      <c r="G105" s="43">
        <v>1</v>
      </c>
      <c r="H105" s="130">
        <v>2.15</v>
      </c>
      <c r="I105" s="79">
        <f t="shared" si="53"/>
        <v>2.15</v>
      </c>
      <c r="J105" s="65"/>
      <c r="K105" s="66"/>
      <c r="L105" s="26">
        <f>I105</f>
        <v>2.15</v>
      </c>
      <c r="M105" s="66"/>
      <c r="N105" s="66"/>
      <c r="O105" s="66"/>
      <c r="P105" s="66"/>
      <c r="Q105" s="66"/>
      <c r="R105" s="66"/>
      <c r="S105" s="66"/>
      <c r="T105" s="66"/>
      <c r="U105" s="66"/>
      <c r="V105" s="67"/>
      <c r="W105" s="49">
        <f t="shared" si="54"/>
        <v>2.15</v>
      </c>
      <c r="X105" s="70"/>
      <c r="Y105" s="66"/>
      <c r="Z105" s="66"/>
      <c r="AA105" s="66"/>
      <c r="AB105" s="66"/>
      <c r="AC105" s="66"/>
      <c r="AD105" s="66"/>
      <c r="AE105" s="67"/>
      <c r="AF105" s="49">
        <f t="shared" si="55"/>
        <v>0</v>
      </c>
      <c r="AH105" s="49">
        <f t="shared" si="56"/>
        <v>2.15</v>
      </c>
    </row>
    <row r="106" spans="1:34" ht="28" customHeight="1" x14ac:dyDescent="0.2">
      <c r="A106" s="37" t="s">
        <v>58</v>
      </c>
      <c r="B106" s="15" t="s">
        <v>32</v>
      </c>
      <c r="C106" s="15" t="s">
        <v>29</v>
      </c>
      <c r="D106" s="16" t="s">
        <v>11</v>
      </c>
      <c r="E106" s="19" t="s">
        <v>103</v>
      </c>
      <c r="F106" s="19" t="s">
        <v>136</v>
      </c>
      <c r="G106" s="43">
        <v>1</v>
      </c>
      <c r="H106" s="130">
        <v>11.24</v>
      </c>
      <c r="I106" s="79">
        <f t="shared" si="53"/>
        <v>11.24</v>
      </c>
      <c r="J106" s="65"/>
      <c r="K106" s="66"/>
      <c r="L106" s="66"/>
      <c r="M106" s="26">
        <f>I106</f>
        <v>11.24</v>
      </c>
      <c r="N106" s="66"/>
      <c r="O106" s="66"/>
      <c r="P106" s="66"/>
      <c r="Q106" s="66"/>
      <c r="R106" s="66"/>
      <c r="S106" s="66"/>
      <c r="T106" s="66"/>
      <c r="U106" s="66"/>
      <c r="V106" s="67"/>
      <c r="W106" s="49">
        <f t="shared" si="54"/>
        <v>11.24</v>
      </c>
      <c r="X106" s="70"/>
      <c r="Y106" s="66"/>
      <c r="Z106" s="66"/>
      <c r="AA106" s="66"/>
      <c r="AB106" s="66"/>
      <c r="AC106" s="66"/>
      <c r="AD106" s="66"/>
      <c r="AE106" s="67"/>
      <c r="AF106" s="49">
        <f t="shared" si="55"/>
        <v>0</v>
      </c>
      <c r="AH106" s="49">
        <f t="shared" si="56"/>
        <v>11.24</v>
      </c>
    </row>
    <row r="107" spans="1:34" ht="28" customHeight="1" x14ac:dyDescent="0.2">
      <c r="A107" s="37" t="s">
        <v>58</v>
      </c>
      <c r="B107" s="15" t="s">
        <v>56</v>
      </c>
      <c r="C107" s="15" t="s">
        <v>119</v>
      </c>
      <c r="D107" s="16" t="s">
        <v>55</v>
      </c>
      <c r="E107" s="19" t="s">
        <v>103</v>
      </c>
      <c r="F107" s="17" t="s">
        <v>203</v>
      </c>
      <c r="G107" s="43">
        <v>160</v>
      </c>
      <c r="H107" s="130">
        <v>0.37</v>
      </c>
      <c r="I107" s="79">
        <f t="shared" si="53"/>
        <v>59.2</v>
      </c>
      <c r="J107" s="61"/>
      <c r="K107" s="26">
        <f>I107</f>
        <v>59.2</v>
      </c>
      <c r="L107" s="26"/>
      <c r="M107" s="26"/>
      <c r="N107" s="26"/>
      <c r="O107" s="26"/>
      <c r="P107" s="26"/>
      <c r="Q107" s="26"/>
      <c r="R107" s="26"/>
      <c r="S107" s="26"/>
      <c r="T107" s="26"/>
      <c r="U107" s="26"/>
      <c r="V107" s="62"/>
      <c r="W107" s="49">
        <f t="shared" si="54"/>
        <v>59.2</v>
      </c>
      <c r="X107" s="14"/>
      <c r="Y107" s="26"/>
      <c r="Z107" s="26"/>
      <c r="AA107" s="26"/>
      <c r="AB107" s="26"/>
      <c r="AC107" s="26"/>
      <c r="AD107" s="26"/>
      <c r="AE107" s="62"/>
      <c r="AF107" s="49">
        <f t="shared" si="55"/>
        <v>0</v>
      </c>
      <c r="AH107" s="49">
        <f t="shared" si="56"/>
        <v>59.2</v>
      </c>
    </row>
    <row r="108" spans="1:34" ht="28" customHeight="1" x14ac:dyDescent="0.2">
      <c r="A108" s="37" t="s">
        <v>58</v>
      </c>
      <c r="B108" s="15" t="s">
        <v>56</v>
      </c>
      <c r="C108" s="15" t="s">
        <v>141</v>
      </c>
      <c r="D108" s="16" t="s">
        <v>55</v>
      </c>
      <c r="E108" s="19" t="s">
        <v>103</v>
      </c>
      <c r="F108" s="17" t="s">
        <v>203</v>
      </c>
      <c r="G108" s="43">
        <v>200</v>
      </c>
      <c r="H108" s="130">
        <v>0.33</v>
      </c>
      <c r="I108" s="79">
        <f t="shared" si="53"/>
        <v>66</v>
      </c>
      <c r="J108" s="61"/>
      <c r="K108" s="26">
        <f>I108</f>
        <v>66</v>
      </c>
      <c r="L108" s="26"/>
      <c r="M108" s="26"/>
      <c r="N108" s="26"/>
      <c r="O108" s="26"/>
      <c r="P108" s="26"/>
      <c r="Q108" s="26"/>
      <c r="R108" s="26"/>
      <c r="S108" s="26"/>
      <c r="T108" s="26"/>
      <c r="U108" s="26"/>
      <c r="V108" s="62"/>
      <c r="W108" s="49">
        <f t="shared" si="54"/>
        <v>66</v>
      </c>
      <c r="X108" s="14"/>
      <c r="Y108" s="26"/>
      <c r="Z108" s="26"/>
      <c r="AA108" s="26"/>
      <c r="AB108" s="26"/>
      <c r="AC108" s="26"/>
      <c r="AD108" s="26"/>
      <c r="AE108" s="62"/>
      <c r="AF108" s="49">
        <f t="shared" si="55"/>
        <v>0</v>
      </c>
      <c r="AH108" s="49">
        <f t="shared" si="56"/>
        <v>66</v>
      </c>
    </row>
    <row r="109" spans="1:34" ht="28" customHeight="1" x14ac:dyDescent="0.2">
      <c r="A109" s="37" t="s">
        <v>58</v>
      </c>
      <c r="B109" s="15" t="s">
        <v>33</v>
      </c>
      <c r="C109" s="15" t="s">
        <v>175</v>
      </c>
      <c r="D109" s="18" t="s">
        <v>11</v>
      </c>
      <c r="E109" s="19" t="s">
        <v>103</v>
      </c>
      <c r="F109" s="17" t="s">
        <v>136</v>
      </c>
      <c r="G109" s="43">
        <v>1</v>
      </c>
      <c r="H109" s="130">
        <v>21.38</v>
      </c>
      <c r="I109" s="79">
        <f t="shared" si="53"/>
        <v>21.38</v>
      </c>
      <c r="J109" s="61"/>
      <c r="K109" s="26"/>
      <c r="L109" s="26"/>
      <c r="M109" s="26">
        <f>I109</f>
        <v>21.38</v>
      </c>
      <c r="N109" s="26"/>
      <c r="O109" s="26"/>
      <c r="P109" s="26"/>
      <c r="Q109" s="26"/>
      <c r="R109" s="26"/>
      <c r="S109" s="26"/>
      <c r="T109" s="26"/>
      <c r="U109" s="26"/>
      <c r="V109" s="62"/>
      <c r="W109" s="49">
        <f t="shared" si="54"/>
        <v>21.38</v>
      </c>
      <c r="X109" s="14"/>
      <c r="Y109" s="26"/>
      <c r="Z109" s="26"/>
      <c r="AA109" s="26"/>
      <c r="AB109" s="26"/>
      <c r="AC109" s="26"/>
      <c r="AD109" s="26"/>
      <c r="AE109" s="62"/>
      <c r="AF109" s="49">
        <f t="shared" si="55"/>
        <v>0</v>
      </c>
      <c r="AH109" s="49">
        <f t="shared" si="56"/>
        <v>21.38</v>
      </c>
    </row>
    <row r="110" spans="1:34" ht="28" customHeight="1" x14ac:dyDescent="0.2">
      <c r="A110" s="37" t="s">
        <v>58</v>
      </c>
      <c r="B110" s="15" t="s">
        <v>33</v>
      </c>
      <c r="C110" s="15" t="s">
        <v>216</v>
      </c>
      <c r="D110" s="18" t="s">
        <v>10</v>
      </c>
      <c r="E110" s="19" t="s">
        <v>103</v>
      </c>
      <c r="F110" s="17" t="s">
        <v>136</v>
      </c>
      <c r="G110" s="43">
        <v>5</v>
      </c>
      <c r="H110" s="130">
        <v>1.66</v>
      </c>
      <c r="I110" s="79">
        <f t="shared" si="53"/>
        <v>8.2999999999999989</v>
      </c>
      <c r="J110" s="61"/>
      <c r="K110" s="26"/>
      <c r="L110" s="26">
        <f>I110</f>
        <v>8.2999999999999989</v>
      </c>
      <c r="M110" s="26"/>
      <c r="N110" s="26"/>
      <c r="O110" s="26"/>
      <c r="P110" s="26"/>
      <c r="Q110" s="26"/>
      <c r="R110" s="26"/>
      <c r="S110" s="26"/>
      <c r="T110" s="26"/>
      <c r="U110" s="26"/>
      <c r="V110" s="62"/>
      <c r="W110" s="49">
        <f t="shared" si="54"/>
        <v>8.2999999999999989</v>
      </c>
      <c r="X110" s="14"/>
      <c r="Y110" s="26"/>
      <c r="Z110" s="26"/>
      <c r="AA110" s="26"/>
      <c r="AB110" s="26"/>
      <c r="AC110" s="26"/>
      <c r="AD110" s="26"/>
      <c r="AE110" s="62"/>
      <c r="AF110" s="49">
        <f t="shared" si="55"/>
        <v>0</v>
      </c>
      <c r="AH110" s="49">
        <f t="shared" si="56"/>
        <v>8.2999999999999989</v>
      </c>
    </row>
    <row r="111" spans="1:34" ht="28" customHeight="1" x14ac:dyDescent="0.2">
      <c r="A111" s="37" t="s">
        <v>58</v>
      </c>
      <c r="B111" s="15" t="s">
        <v>34</v>
      </c>
      <c r="C111" s="15" t="s">
        <v>29</v>
      </c>
      <c r="D111" s="16" t="s">
        <v>11</v>
      </c>
      <c r="E111" s="19" t="s">
        <v>109</v>
      </c>
      <c r="F111" s="19" t="s">
        <v>136</v>
      </c>
      <c r="G111" s="43">
        <v>1</v>
      </c>
      <c r="H111" s="130">
        <v>11.24</v>
      </c>
      <c r="I111" s="79">
        <f t="shared" si="53"/>
        <v>11.24</v>
      </c>
      <c r="J111" s="65"/>
      <c r="K111" s="66"/>
      <c r="L111" s="66"/>
      <c r="M111" s="26">
        <f>I111</f>
        <v>11.24</v>
      </c>
      <c r="N111" s="66"/>
      <c r="O111" s="66"/>
      <c r="P111" s="66"/>
      <c r="Q111" s="66"/>
      <c r="R111" s="66"/>
      <c r="S111" s="66"/>
      <c r="T111" s="66"/>
      <c r="U111" s="66"/>
      <c r="V111" s="67"/>
      <c r="W111" s="49">
        <f t="shared" si="54"/>
        <v>11.24</v>
      </c>
      <c r="X111" s="70"/>
      <c r="Y111" s="66"/>
      <c r="Z111" s="66"/>
      <c r="AA111" s="66"/>
      <c r="AB111" s="66"/>
      <c r="AC111" s="66"/>
      <c r="AD111" s="66"/>
      <c r="AE111" s="67"/>
      <c r="AF111" s="49">
        <f t="shared" si="55"/>
        <v>0</v>
      </c>
      <c r="AH111" s="49">
        <f t="shared" si="56"/>
        <v>11.24</v>
      </c>
    </row>
    <row r="112" spans="1:34" ht="28" customHeight="1" x14ac:dyDescent="0.2">
      <c r="A112" s="37" t="s">
        <v>58</v>
      </c>
      <c r="B112" s="15" t="s">
        <v>61</v>
      </c>
      <c r="C112" s="15" t="s">
        <v>186</v>
      </c>
      <c r="D112" s="18" t="s">
        <v>10</v>
      </c>
      <c r="E112" s="19" t="s">
        <v>109</v>
      </c>
      <c r="F112" s="19" t="s">
        <v>201</v>
      </c>
      <c r="G112" s="43">
        <v>0.13</v>
      </c>
      <c r="H112" s="130">
        <v>126</v>
      </c>
      <c r="I112" s="79">
        <f t="shared" si="53"/>
        <v>16.38</v>
      </c>
      <c r="J112" s="61"/>
      <c r="K112" s="26"/>
      <c r="L112" s="26">
        <f>I112</f>
        <v>16.38</v>
      </c>
      <c r="M112" s="26"/>
      <c r="N112" s="26"/>
      <c r="O112" s="26"/>
      <c r="P112" s="26"/>
      <c r="Q112" s="26"/>
      <c r="R112" s="26"/>
      <c r="S112" s="26"/>
      <c r="T112" s="26"/>
      <c r="U112" s="26"/>
      <c r="V112" s="62"/>
      <c r="W112" s="49">
        <f t="shared" si="54"/>
        <v>16.38</v>
      </c>
      <c r="X112" s="14"/>
      <c r="Y112" s="26"/>
      <c r="Z112" s="26"/>
      <c r="AA112" s="26"/>
      <c r="AB112" s="26"/>
      <c r="AC112" s="26"/>
      <c r="AD112" s="26"/>
      <c r="AE112" s="67"/>
      <c r="AF112" s="49">
        <f t="shared" si="55"/>
        <v>0</v>
      </c>
      <c r="AH112" s="49">
        <f t="shared" si="56"/>
        <v>16.38</v>
      </c>
    </row>
    <row r="113" spans="1:34" ht="28" customHeight="1" x14ac:dyDescent="0.2">
      <c r="A113" s="37" t="s">
        <v>58</v>
      </c>
      <c r="B113" s="15" t="s">
        <v>172</v>
      </c>
      <c r="C113" s="15" t="s">
        <v>142</v>
      </c>
      <c r="D113" s="16" t="s">
        <v>11</v>
      </c>
      <c r="E113" s="19" t="s">
        <v>104</v>
      </c>
      <c r="F113" s="17" t="s">
        <v>136</v>
      </c>
      <c r="G113" s="43">
        <v>1</v>
      </c>
      <c r="H113" s="130">
        <v>118.8</v>
      </c>
      <c r="I113" s="79">
        <f t="shared" si="53"/>
        <v>118.8</v>
      </c>
      <c r="J113" s="61"/>
      <c r="K113" s="26"/>
      <c r="L113" s="26"/>
      <c r="M113" s="26">
        <f>I113</f>
        <v>118.8</v>
      </c>
      <c r="N113" s="26"/>
      <c r="O113" s="26"/>
      <c r="P113" s="26"/>
      <c r="Q113" s="26"/>
      <c r="R113" s="26"/>
      <c r="S113" s="26"/>
      <c r="T113" s="26"/>
      <c r="U113" s="26"/>
      <c r="V113" s="62"/>
      <c r="W113" s="49">
        <f t="shared" si="54"/>
        <v>118.8</v>
      </c>
      <c r="X113" s="14"/>
      <c r="Y113" s="26"/>
      <c r="Z113" s="26"/>
      <c r="AA113" s="26"/>
      <c r="AB113" s="26"/>
      <c r="AC113" s="26"/>
      <c r="AD113" s="26"/>
      <c r="AE113" s="62"/>
      <c r="AF113" s="49">
        <f t="shared" si="55"/>
        <v>0</v>
      </c>
      <c r="AH113" s="49">
        <f t="shared" si="56"/>
        <v>118.8</v>
      </c>
    </row>
    <row r="114" spans="1:34" ht="28" customHeight="1" x14ac:dyDescent="0.2">
      <c r="A114" s="37" t="s">
        <v>58</v>
      </c>
      <c r="B114" s="15" t="s">
        <v>173</v>
      </c>
      <c r="C114" s="15" t="s">
        <v>126</v>
      </c>
      <c r="D114" s="20" t="s">
        <v>10</v>
      </c>
      <c r="E114" s="78" t="s">
        <v>104</v>
      </c>
      <c r="F114" s="17" t="s">
        <v>201</v>
      </c>
      <c r="G114" s="43">
        <v>1.4999999999999999E-2</v>
      </c>
      <c r="H114" s="130">
        <v>38.17</v>
      </c>
      <c r="I114" s="79">
        <f t="shared" si="53"/>
        <v>0.57255</v>
      </c>
      <c r="J114" s="61"/>
      <c r="K114" s="26"/>
      <c r="L114" s="26">
        <f>I114</f>
        <v>0.57255</v>
      </c>
      <c r="M114" s="26"/>
      <c r="N114" s="26"/>
      <c r="O114" s="26"/>
      <c r="P114" s="26"/>
      <c r="Q114" s="26"/>
      <c r="R114" s="26"/>
      <c r="S114" s="26"/>
      <c r="T114" s="26"/>
      <c r="U114" s="26"/>
      <c r="V114" s="62"/>
      <c r="W114" s="49">
        <f t="shared" si="54"/>
        <v>0.57255</v>
      </c>
      <c r="X114" s="14"/>
      <c r="Y114" s="26"/>
      <c r="Z114" s="26"/>
      <c r="AA114" s="26"/>
      <c r="AB114" s="26"/>
      <c r="AC114" s="26"/>
      <c r="AD114" s="26"/>
      <c r="AE114" s="62"/>
      <c r="AF114" s="49">
        <f t="shared" si="55"/>
        <v>0</v>
      </c>
      <c r="AH114" s="49">
        <f t="shared" si="56"/>
        <v>0.57255</v>
      </c>
    </row>
    <row r="115" spans="1:34" ht="28" customHeight="1" x14ac:dyDescent="0.25">
      <c r="A115" s="37" t="s">
        <v>58</v>
      </c>
      <c r="B115" s="15" t="s">
        <v>170</v>
      </c>
      <c r="C115" s="213" t="s">
        <v>236</v>
      </c>
      <c r="D115" s="16" t="s">
        <v>11</v>
      </c>
      <c r="E115" s="78" t="s">
        <v>104</v>
      </c>
      <c r="F115" s="17" t="s">
        <v>136</v>
      </c>
      <c r="G115" s="43">
        <v>0.25</v>
      </c>
      <c r="H115" s="130">
        <v>8.75</v>
      </c>
      <c r="I115" s="206">
        <f t="shared" si="53"/>
        <v>2.1875</v>
      </c>
      <c r="J115" s="137"/>
      <c r="K115" s="138"/>
      <c r="L115" s="138"/>
      <c r="M115" s="138">
        <f>I115</f>
        <v>2.1875</v>
      </c>
      <c r="N115" s="138"/>
      <c r="O115" s="138"/>
      <c r="P115" s="138"/>
      <c r="Q115" s="138"/>
      <c r="R115" s="138"/>
      <c r="S115" s="138"/>
      <c r="T115" s="138"/>
      <c r="U115" s="138"/>
      <c r="V115" s="139"/>
      <c r="W115" s="136">
        <f t="shared" si="54"/>
        <v>2.1875</v>
      </c>
      <c r="X115" s="14"/>
      <c r="Y115" s="138"/>
      <c r="Z115" s="138"/>
      <c r="AA115" s="138"/>
      <c r="AB115" s="138"/>
      <c r="AC115" s="138"/>
      <c r="AD115" s="138"/>
      <c r="AE115" s="139"/>
      <c r="AF115" s="136">
        <f t="shared" si="55"/>
        <v>0</v>
      </c>
      <c r="AG115" s="140"/>
      <c r="AH115" s="136">
        <f t="shared" si="56"/>
        <v>2.1875</v>
      </c>
    </row>
    <row r="116" spans="1:34" ht="28" customHeight="1" x14ac:dyDescent="0.2">
      <c r="A116" s="37" t="s">
        <v>58</v>
      </c>
      <c r="B116" s="15" t="s">
        <v>171</v>
      </c>
      <c r="C116" s="15" t="s">
        <v>126</v>
      </c>
      <c r="D116" s="20" t="s">
        <v>10</v>
      </c>
      <c r="E116" s="78" t="s">
        <v>104</v>
      </c>
      <c r="F116" s="17" t="s">
        <v>201</v>
      </c>
      <c r="G116" s="43">
        <v>1.4999999999999999E-2</v>
      </c>
      <c r="H116" s="130">
        <v>38.17</v>
      </c>
      <c r="I116" s="206">
        <f t="shared" si="53"/>
        <v>0.57255</v>
      </c>
      <c r="J116" s="137"/>
      <c r="K116" s="138"/>
      <c r="L116" s="138">
        <f>I116</f>
        <v>0.57255</v>
      </c>
      <c r="M116" s="138"/>
      <c r="N116" s="138"/>
      <c r="O116" s="138"/>
      <c r="P116" s="138"/>
      <c r="Q116" s="138"/>
      <c r="R116" s="138"/>
      <c r="S116" s="138"/>
      <c r="T116" s="138"/>
      <c r="U116" s="138"/>
      <c r="V116" s="139"/>
      <c r="W116" s="136">
        <f t="shared" si="54"/>
        <v>0.57255</v>
      </c>
      <c r="X116" s="14"/>
      <c r="Y116" s="138"/>
      <c r="Z116" s="138"/>
      <c r="AA116" s="138"/>
      <c r="AB116" s="138"/>
      <c r="AC116" s="138"/>
      <c r="AD116" s="138"/>
      <c r="AE116" s="139"/>
      <c r="AF116" s="136">
        <f t="shared" si="55"/>
        <v>0</v>
      </c>
      <c r="AG116" s="140"/>
      <c r="AH116" s="136">
        <f t="shared" si="56"/>
        <v>0.57255</v>
      </c>
    </row>
    <row r="117" spans="1:34" ht="28" customHeight="1" x14ac:dyDescent="0.2">
      <c r="A117" s="37" t="s">
        <v>58</v>
      </c>
      <c r="B117" s="15" t="s">
        <v>35</v>
      </c>
      <c r="C117" s="15" t="s">
        <v>44</v>
      </c>
      <c r="D117" s="16" t="s">
        <v>11</v>
      </c>
      <c r="E117" s="19" t="s">
        <v>104</v>
      </c>
      <c r="F117" s="19" t="s">
        <v>136</v>
      </c>
      <c r="G117" s="43">
        <v>2</v>
      </c>
      <c r="H117" s="130">
        <v>5.4</v>
      </c>
      <c r="I117" s="79">
        <f t="shared" si="53"/>
        <v>10.8</v>
      </c>
      <c r="J117" s="65"/>
      <c r="K117" s="66"/>
      <c r="L117" s="66"/>
      <c r="M117" s="26">
        <f>I117</f>
        <v>10.8</v>
      </c>
      <c r="N117" s="66"/>
      <c r="O117" s="66"/>
      <c r="P117" s="66"/>
      <c r="Q117" s="66"/>
      <c r="R117" s="66"/>
      <c r="S117" s="66"/>
      <c r="T117" s="66"/>
      <c r="U117" s="66"/>
      <c r="V117" s="67"/>
      <c r="W117" s="49">
        <f t="shared" si="54"/>
        <v>10.8</v>
      </c>
      <c r="X117" s="70"/>
      <c r="Y117" s="66"/>
      <c r="Z117" s="66"/>
      <c r="AA117" s="66"/>
      <c r="AB117" s="66"/>
      <c r="AC117" s="66"/>
      <c r="AD117" s="66"/>
      <c r="AE117" s="67"/>
      <c r="AF117" s="49">
        <f t="shared" si="55"/>
        <v>0</v>
      </c>
      <c r="AH117" s="49">
        <f t="shared" si="56"/>
        <v>10.8</v>
      </c>
    </row>
    <row r="118" spans="1:34" ht="28" customHeight="1" x14ac:dyDescent="0.2">
      <c r="A118" s="37" t="s">
        <v>58</v>
      </c>
      <c r="B118" s="15" t="s">
        <v>36</v>
      </c>
      <c r="C118" s="15" t="s">
        <v>29</v>
      </c>
      <c r="D118" s="16" t="s">
        <v>11</v>
      </c>
      <c r="E118" s="19" t="s">
        <v>104</v>
      </c>
      <c r="F118" s="17" t="s">
        <v>136</v>
      </c>
      <c r="G118" s="43">
        <v>1</v>
      </c>
      <c r="H118" s="130">
        <v>11.24</v>
      </c>
      <c r="I118" s="79">
        <f t="shared" si="53"/>
        <v>11.24</v>
      </c>
      <c r="J118" s="61"/>
      <c r="K118" s="26"/>
      <c r="L118" s="26"/>
      <c r="M118" s="26">
        <f>I118</f>
        <v>11.24</v>
      </c>
      <c r="N118" s="26"/>
      <c r="O118" s="26"/>
      <c r="P118" s="26"/>
      <c r="Q118" s="26"/>
      <c r="R118" s="26"/>
      <c r="S118" s="26"/>
      <c r="T118" s="26"/>
      <c r="U118" s="26"/>
      <c r="V118" s="62"/>
      <c r="W118" s="49">
        <f t="shared" si="54"/>
        <v>11.24</v>
      </c>
      <c r="X118" s="14"/>
      <c r="Y118" s="26"/>
      <c r="Z118" s="26"/>
      <c r="AA118" s="26"/>
      <c r="AB118" s="26"/>
      <c r="AC118" s="26"/>
      <c r="AD118" s="26"/>
      <c r="AE118" s="67"/>
      <c r="AF118" s="49">
        <f t="shared" si="55"/>
        <v>0</v>
      </c>
      <c r="AH118" s="49">
        <f t="shared" si="56"/>
        <v>11.24</v>
      </c>
    </row>
    <row r="119" spans="1:34" ht="28" customHeight="1" x14ac:dyDescent="0.2">
      <c r="A119" s="37" t="s">
        <v>58</v>
      </c>
      <c r="B119" s="15" t="s">
        <v>50</v>
      </c>
      <c r="C119" s="15" t="s">
        <v>174</v>
      </c>
      <c r="D119" s="20" t="s">
        <v>10</v>
      </c>
      <c r="E119" s="17" t="s">
        <v>104</v>
      </c>
      <c r="F119" s="17" t="s">
        <v>201</v>
      </c>
      <c r="G119" s="212">
        <v>0.375</v>
      </c>
      <c r="H119" s="130">
        <v>155</v>
      </c>
      <c r="I119" s="79">
        <f t="shared" si="53"/>
        <v>58.125</v>
      </c>
      <c r="J119" s="61"/>
      <c r="K119" s="26"/>
      <c r="L119" s="26">
        <f>I119</f>
        <v>58.125</v>
      </c>
      <c r="M119" s="26"/>
      <c r="N119" s="26"/>
      <c r="O119" s="26"/>
      <c r="P119" s="26"/>
      <c r="Q119" s="26"/>
      <c r="R119" s="26"/>
      <c r="S119" s="26"/>
      <c r="T119" s="26"/>
      <c r="U119" s="26"/>
      <c r="V119" s="62"/>
      <c r="W119" s="49">
        <f t="shared" si="54"/>
        <v>58.125</v>
      </c>
      <c r="X119" s="14"/>
      <c r="Y119" s="26"/>
      <c r="Z119" s="26"/>
      <c r="AA119" s="26"/>
      <c r="AB119" s="26"/>
      <c r="AC119" s="26"/>
      <c r="AD119" s="26"/>
      <c r="AE119" s="67"/>
      <c r="AF119" s="49">
        <f t="shared" si="55"/>
        <v>0</v>
      </c>
      <c r="AH119" s="49">
        <f t="shared" si="56"/>
        <v>58.125</v>
      </c>
    </row>
    <row r="120" spans="1:34" ht="28" customHeight="1" x14ac:dyDescent="0.2">
      <c r="A120" s="37" t="s">
        <v>58</v>
      </c>
      <c r="B120" s="15" t="s">
        <v>178</v>
      </c>
      <c r="C120" s="15" t="s">
        <v>29</v>
      </c>
      <c r="D120" s="16" t="s">
        <v>11</v>
      </c>
      <c r="E120" s="17" t="s">
        <v>104</v>
      </c>
      <c r="F120" s="17" t="s">
        <v>136</v>
      </c>
      <c r="G120" s="43">
        <v>1</v>
      </c>
      <c r="H120" s="130">
        <v>11.24</v>
      </c>
      <c r="I120" s="79">
        <f t="shared" si="53"/>
        <v>11.24</v>
      </c>
      <c r="J120" s="61"/>
      <c r="K120" s="26"/>
      <c r="L120" s="26"/>
      <c r="M120" s="26">
        <f>I120</f>
        <v>11.24</v>
      </c>
      <c r="N120" s="26"/>
      <c r="O120" s="26"/>
      <c r="P120" s="26"/>
      <c r="Q120" s="26"/>
      <c r="R120" s="26"/>
      <c r="S120" s="26"/>
      <c r="T120" s="26"/>
      <c r="U120" s="26"/>
      <c r="V120" s="62"/>
      <c r="W120" s="49">
        <f t="shared" si="54"/>
        <v>11.24</v>
      </c>
      <c r="X120" s="14"/>
      <c r="Y120" s="26"/>
      <c r="Z120" s="26"/>
      <c r="AA120" s="26"/>
      <c r="AB120" s="26"/>
      <c r="AC120" s="26"/>
      <c r="AD120" s="26"/>
      <c r="AE120" s="62"/>
      <c r="AF120" s="49">
        <f t="shared" si="55"/>
        <v>0</v>
      </c>
      <c r="AH120" s="49">
        <f t="shared" si="56"/>
        <v>11.24</v>
      </c>
    </row>
    <row r="121" spans="1:34" ht="28" customHeight="1" x14ac:dyDescent="0.2">
      <c r="A121" s="37" t="s">
        <v>58</v>
      </c>
      <c r="B121" s="15" t="s">
        <v>51</v>
      </c>
      <c r="C121" s="15" t="s">
        <v>180</v>
      </c>
      <c r="D121" s="18" t="s">
        <v>10</v>
      </c>
      <c r="E121" s="17" t="s">
        <v>104</v>
      </c>
      <c r="F121" s="19" t="s">
        <v>203</v>
      </c>
      <c r="G121" s="43">
        <v>0.14000000000000001</v>
      </c>
      <c r="H121" s="130">
        <v>126.23</v>
      </c>
      <c r="I121" s="79">
        <f t="shared" si="53"/>
        <v>17.672200000000004</v>
      </c>
      <c r="J121" s="61"/>
      <c r="K121" s="26"/>
      <c r="L121" s="26">
        <f>I121</f>
        <v>17.672200000000004</v>
      </c>
      <c r="M121" s="26"/>
      <c r="N121" s="26"/>
      <c r="O121" s="26"/>
      <c r="P121" s="26"/>
      <c r="Q121" s="26"/>
      <c r="R121" s="26"/>
      <c r="S121" s="26"/>
      <c r="T121" s="26"/>
      <c r="U121" s="26"/>
      <c r="V121" s="62"/>
      <c r="W121" s="49">
        <f t="shared" si="54"/>
        <v>17.672200000000004</v>
      </c>
      <c r="X121" s="14"/>
      <c r="Y121" s="26"/>
      <c r="Z121" s="26"/>
      <c r="AA121" s="26"/>
      <c r="AB121" s="26"/>
      <c r="AC121" s="26"/>
      <c r="AD121" s="26"/>
      <c r="AE121" s="62"/>
      <c r="AF121" s="49">
        <f t="shared" si="55"/>
        <v>0</v>
      </c>
      <c r="AH121" s="49">
        <f t="shared" si="56"/>
        <v>17.672200000000004</v>
      </c>
    </row>
    <row r="122" spans="1:34" ht="28" customHeight="1" x14ac:dyDescent="0.2">
      <c r="A122" s="37" t="s">
        <v>58</v>
      </c>
      <c r="B122" s="15" t="s">
        <v>179</v>
      </c>
      <c r="C122" s="15" t="s">
        <v>29</v>
      </c>
      <c r="D122" s="16" t="s">
        <v>11</v>
      </c>
      <c r="E122" s="19" t="s">
        <v>105</v>
      </c>
      <c r="F122" s="17" t="s">
        <v>136</v>
      </c>
      <c r="G122" s="43">
        <v>1</v>
      </c>
      <c r="H122" s="130">
        <v>11.24</v>
      </c>
      <c r="I122" s="79">
        <f t="shared" si="53"/>
        <v>11.24</v>
      </c>
      <c r="J122" s="61"/>
      <c r="K122" s="26"/>
      <c r="L122" s="26"/>
      <c r="M122" s="26">
        <f>I122</f>
        <v>11.24</v>
      </c>
      <c r="N122" s="26"/>
      <c r="O122" s="26"/>
      <c r="P122" s="26"/>
      <c r="Q122" s="26"/>
      <c r="R122" s="26"/>
      <c r="S122" s="26"/>
      <c r="T122" s="26"/>
      <c r="U122" s="26"/>
      <c r="V122" s="62"/>
      <c r="W122" s="49">
        <f t="shared" si="54"/>
        <v>11.24</v>
      </c>
      <c r="X122" s="14"/>
      <c r="Y122" s="26"/>
      <c r="Z122" s="26"/>
      <c r="AA122" s="26"/>
      <c r="AB122" s="26"/>
      <c r="AC122" s="26"/>
      <c r="AD122" s="26"/>
      <c r="AE122" s="62"/>
      <c r="AF122" s="49">
        <f t="shared" si="55"/>
        <v>0</v>
      </c>
      <c r="AH122" s="49">
        <f t="shared" si="56"/>
        <v>11.24</v>
      </c>
    </row>
    <row r="123" spans="1:34" ht="28" customHeight="1" x14ac:dyDescent="0.2">
      <c r="A123" s="37" t="s">
        <v>58</v>
      </c>
      <c r="B123" s="15" t="s">
        <v>51</v>
      </c>
      <c r="C123" s="15" t="s">
        <v>180</v>
      </c>
      <c r="D123" s="18" t="s">
        <v>10</v>
      </c>
      <c r="E123" s="19" t="s">
        <v>105</v>
      </c>
      <c r="F123" s="19" t="s">
        <v>203</v>
      </c>
      <c r="G123" s="43">
        <v>0.14000000000000001</v>
      </c>
      <c r="H123" s="130">
        <v>126.23</v>
      </c>
      <c r="I123" s="79">
        <f t="shared" si="53"/>
        <v>17.672200000000004</v>
      </c>
      <c r="J123" s="61"/>
      <c r="K123" s="26"/>
      <c r="L123" s="26">
        <f>I123</f>
        <v>17.672200000000004</v>
      </c>
      <c r="M123" s="26"/>
      <c r="N123" s="26"/>
      <c r="O123" s="26"/>
      <c r="P123" s="26"/>
      <c r="Q123" s="26"/>
      <c r="R123" s="26"/>
      <c r="S123" s="26"/>
      <c r="T123" s="26"/>
      <c r="U123" s="26"/>
      <c r="V123" s="62"/>
      <c r="W123" s="49">
        <f t="shared" si="54"/>
        <v>17.672200000000004</v>
      </c>
      <c r="X123" s="14"/>
      <c r="Y123" s="26"/>
      <c r="Z123" s="26"/>
      <c r="AA123" s="26"/>
      <c r="AB123" s="26"/>
      <c r="AC123" s="26"/>
      <c r="AD123" s="26"/>
      <c r="AE123" s="62"/>
      <c r="AF123" s="49">
        <f t="shared" si="55"/>
        <v>0</v>
      </c>
      <c r="AH123" s="49">
        <f t="shared" si="56"/>
        <v>17.672200000000004</v>
      </c>
    </row>
    <row r="124" spans="1:34" ht="28" customHeight="1" x14ac:dyDescent="0.2">
      <c r="A124" s="37" t="s">
        <v>58</v>
      </c>
      <c r="B124" s="15" t="s">
        <v>127</v>
      </c>
      <c r="C124" s="15" t="s">
        <v>138</v>
      </c>
      <c r="D124" s="18" t="s">
        <v>10</v>
      </c>
      <c r="E124" s="19" t="s">
        <v>105</v>
      </c>
      <c r="F124" s="19" t="s">
        <v>136</v>
      </c>
      <c r="G124" s="43">
        <v>0.05</v>
      </c>
      <c r="H124" s="130">
        <v>41.22</v>
      </c>
      <c r="I124" s="79">
        <f t="shared" si="53"/>
        <v>2.0609999999999999</v>
      </c>
      <c r="J124" s="61"/>
      <c r="K124" s="26"/>
      <c r="L124" s="26">
        <f>I124</f>
        <v>2.0609999999999999</v>
      </c>
      <c r="M124" s="26"/>
      <c r="N124" s="26"/>
      <c r="O124" s="26"/>
      <c r="P124" s="26"/>
      <c r="Q124" s="26"/>
      <c r="R124" s="26"/>
      <c r="S124" s="26"/>
      <c r="T124" s="26"/>
      <c r="U124" s="26"/>
      <c r="V124" s="62"/>
      <c r="W124" s="49">
        <f t="shared" si="54"/>
        <v>2.0609999999999999</v>
      </c>
      <c r="X124" s="14"/>
      <c r="Y124" s="26"/>
      <c r="Z124" s="26"/>
      <c r="AA124" s="26"/>
      <c r="AB124" s="26"/>
      <c r="AC124" s="26"/>
      <c r="AD124" s="26"/>
      <c r="AE124" s="62"/>
      <c r="AF124" s="49">
        <f t="shared" ref="AF124:AF139" si="60">SUM(Y124:AE124)</f>
        <v>0</v>
      </c>
      <c r="AH124" s="49">
        <f t="shared" si="56"/>
        <v>2.0609999999999999</v>
      </c>
    </row>
    <row r="125" spans="1:34" ht="28" customHeight="1" x14ac:dyDescent="0.2">
      <c r="A125" s="37" t="s">
        <v>58</v>
      </c>
      <c r="B125" s="15" t="s">
        <v>37</v>
      </c>
      <c r="C125" s="15" t="s">
        <v>38</v>
      </c>
      <c r="D125" s="16" t="s">
        <v>90</v>
      </c>
      <c r="E125" s="19" t="s">
        <v>106</v>
      </c>
      <c r="F125" s="17" t="s">
        <v>136</v>
      </c>
      <c r="G125" s="43">
        <v>1</v>
      </c>
      <c r="H125" s="130">
        <v>37.14</v>
      </c>
      <c r="I125" s="79">
        <f t="shared" si="53"/>
        <v>37.14</v>
      </c>
      <c r="J125" s="61"/>
      <c r="K125" s="26"/>
      <c r="L125" s="26"/>
      <c r="M125" s="26"/>
      <c r="N125" s="26"/>
      <c r="O125" s="26"/>
      <c r="P125" s="26"/>
      <c r="Q125" s="26"/>
      <c r="R125" s="26"/>
      <c r="S125" s="26">
        <f>I125</f>
        <v>37.14</v>
      </c>
      <c r="T125" s="26"/>
      <c r="U125" s="26"/>
      <c r="V125" s="62"/>
      <c r="W125" s="49">
        <f t="shared" si="54"/>
        <v>37.14</v>
      </c>
      <c r="X125" s="14"/>
      <c r="Y125" s="26"/>
      <c r="Z125" s="26"/>
      <c r="AA125" s="26"/>
      <c r="AB125" s="26"/>
      <c r="AC125" s="26"/>
      <c r="AD125" s="26"/>
      <c r="AE125" s="62"/>
      <c r="AF125" s="49">
        <f t="shared" si="60"/>
        <v>0</v>
      </c>
      <c r="AH125" s="49">
        <f t="shared" si="56"/>
        <v>37.14</v>
      </c>
    </row>
    <row r="126" spans="1:34" ht="28" customHeight="1" x14ac:dyDescent="0.2">
      <c r="A126" s="37" t="s">
        <v>58</v>
      </c>
      <c r="B126" s="15" t="s">
        <v>3</v>
      </c>
      <c r="C126" s="15" t="s">
        <v>3</v>
      </c>
      <c r="D126" s="16" t="s">
        <v>90</v>
      </c>
      <c r="E126" s="19" t="s">
        <v>106</v>
      </c>
      <c r="F126" s="17" t="s">
        <v>136</v>
      </c>
      <c r="G126" s="43">
        <v>1</v>
      </c>
      <c r="H126" s="130">
        <v>61.89</v>
      </c>
      <c r="I126" s="79">
        <f t="shared" si="53"/>
        <v>61.89</v>
      </c>
      <c r="J126" s="61"/>
      <c r="K126" s="26"/>
      <c r="L126" s="26"/>
      <c r="M126" s="26"/>
      <c r="N126" s="26"/>
      <c r="O126" s="26"/>
      <c r="P126" s="26"/>
      <c r="Q126" s="26"/>
      <c r="R126" s="26"/>
      <c r="S126" s="26">
        <f>I126</f>
        <v>61.89</v>
      </c>
      <c r="T126" s="26"/>
      <c r="U126" s="26"/>
      <c r="V126" s="62"/>
      <c r="W126" s="49">
        <f t="shared" si="54"/>
        <v>61.89</v>
      </c>
      <c r="X126" s="14"/>
      <c r="Y126" s="26"/>
      <c r="Z126" s="26"/>
      <c r="AA126" s="26"/>
      <c r="AB126" s="26"/>
      <c r="AC126" s="26"/>
      <c r="AD126" s="26"/>
      <c r="AE126" s="62"/>
      <c r="AF126" s="49">
        <f t="shared" si="60"/>
        <v>0</v>
      </c>
      <c r="AH126" s="49">
        <f t="shared" si="56"/>
        <v>61.89</v>
      </c>
    </row>
    <row r="127" spans="1:34" ht="28" customHeight="1" x14ac:dyDescent="0.2">
      <c r="A127" s="37" t="s">
        <v>58</v>
      </c>
      <c r="B127" s="15" t="s">
        <v>39</v>
      </c>
      <c r="C127" s="27" t="s">
        <v>40</v>
      </c>
      <c r="D127" s="16" t="s">
        <v>82</v>
      </c>
      <c r="E127" s="19" t="s">
        <v>106</v>
      </c>
      <c r="F127" s="19" t="s">
        <v>203</v>
      </c>
      <c r="G127" s="198">
        <f>'Page 1 Budget Summary PRG'!F7</f>
        <v>1575</v>
      </c>
      <c r="H127" s="130">
        <v>0.11</v>
      </c>
      <c r="I127" s="79">
        <f t="shared" si="53"/>
        <v>173.25</v>
      </c>
      <c r="J127" s="61"/>
      <c r="K127" s="26"/>
      <c r="L127" s="26"/>
      <c r="M127" s="26"/>
      <c r="N127" s="26"/>
      <c r="O127" s="26"/>
      <c r="P127" s="26"/>
      <c r="Q127" s="26"/>
      <c r="R127" s="26"/>
      <c r="S127" s="26"/>
      <c r="T127" s="26">
        <f>I127</f>
        <v>173.25</v>
      </c>
      <c r="U127" s="26"/>
      <c r="V127" s="62"/>
      <c r="W127" s="49">
        <f t="shared" si="54"/>
        <v>173.25</v>
      </c>
      <c r="X127" s="14"/>
      <c r="Y127" s="26"/>
      <c r="Z127" s="26"/>
      <c r="AA127" s="26"/>
      <c r="AB127" s="26"/>
      <c r="AC127" s="26"/>
      <c r="AD127" s="26"/>
      <c r="AE127" s="62"/>
      <c r="AF127" s="49">
        <f t="shared" si="60"/>
        <v>0</v>
      </c>
      <c r="AH127" s="49">
        <f t="shared" si="56"/>
        <v>173.25</v>
      </c>
    </row>
    <row r="128" spans="1:34" ht="28" customHeight="1" x14ac:dyDescent="0.2">
      <c r="A128" s="37" t="s">
        <v>58</v>
      </c>
      <c r="B128" s="15" t="s">
        <v>54</v>
      </c>
      <c r="C128" s="27" t="s">
        <v>40</v>
      </c>
      <c r="D128" s="16" t="s">
        <v>82</v>
      </c>
      <c r="E128" s="19" t="s">
        <v>107</v>
      </c>
      <c r="F128" s="19" t="s">
        <v>203</v>
      </c>
      <c r="G128" s="43">
        <v>1</v>
      </c>
      <c r="H128" s="130">
        <v>0</v>
      </c>
      <c r="I128" s="79">
        <f t="shared" si="53"/>
        <v>0</v>
      </c>
      <c r="J128" s="61"/>
      <c r="K128" s="26"/>
      <c r="L128" s="26"/>
      <c r="M128" s="26"/>
      <c r="N128" s="26"/>
      <c r="O128" s="26"/>
      <c r="P128" s="26"/>
      <c r="Q128" s="26"/>
      <c r="R128" s="26"/>
      <c r="S128" s="26"/>
      <c r="T128" s="26">
        <f>I128</f>
        <v>0</v>
      </c>
      <c r="U128" s="26"/>
      <c r="V128" s="62"/>
      <c r="W128" s="49">
        <f t="shared" si="54"/>
        <v>0</v>
      </c>
      <c r="X128" s="14"/>
      <c r="Y128" s="26"/>
      <c r="Z128" s="26"/>
      <c r="AA128" s="26"/>
      <c r="AB128" s="26"/>
      <c r="AC128" s="26"/>
      <c r="AD128" s="26"/>
      <c r="AE128" s="62"/>
      <c r="AF128" s="49">
        <f t="shared" si="60"/>
        <v>0</v>
      </c>
      <c r="AH128" s="49">
        <f t="shared" si="56"/>
        <v>0</v>
      </c>
    </row>
    <row r="129" spans="1:34" ht="28" customHeight="1" x14ac:dyDescent="0.2">
      <c r="A129" s="37" t="s">
        <v>58</v>
      </c>
      <c r="B129" s="15" t="s">
        <v>181</v>
      </c>
      <c r="C129" s="15" t="s">
        <v>204</v>
      </c>
      <c r="D129" s="16" t="s">
        <v>91</v>
      </c>
      <c r="E129" s="19" t="s">
        <v>106</v>
      </c>
      <c r="F129" s="19" t="s">
        <v>41</v>
      </c>
      <c r="G129" s="43">
        <v>0</v>
      </c>
      <c r="H129" s="130">
        <v>0</v>
      </c>
      <c r="I129" s="79">
        <f t="shared" si="53"/>
        <v>0</v>
      </c>
      <c r="J129" s="61"/>
      <c r="K129" s="26"/>
      <c r="L129" s="26"/>
      <c r="M129" s="26">
        <f>I129</f>
        <v>0</v>
      </c>
      <c r="N129" s="26"/>
      <c r="O129" s="26"/>
      <c r="P129" s="26"/>
      <c r="Q129" s="26"/>
      <c r="R129" s="26"/>
      <c r="S129" s="26"/>
      <c r="T129" s="26"/>
      <c r="U129" s="26"/>
      <c r="V129" s="62"/>
      <c r="W129" s="49">
        <f t="shared" si="54"/>
        <v>0</v>
      </c>
      <c r="X129" s="14"/>
      <c r="Y129" s="26"/>
      <c r="Z129" s="26"/>
      <c r="AA129" s="26"/>
      <c r="AB129" s="26"/>
      <c r="AC129" s="26"/>
      <c r="AD129" s="26"/>
      <c r="AE129" s="62"/>
      <c r="AF129" s="49">
        <f t="shared" si="60"/>
        <v>0</v>
      </c>
      <c r="AH129" s="49">
        <f t="shared" si="56"/>
        <v>0</v>
      </c>
    </row>
    <row r="130" spans="1:34" ht="28" customHeight="1" x14ac:dyDescent="0.2">
      <c r="A130" s="37" t="s">
        <v>58</v>
      </c>
      <c r="B130" s="15" t="s">
        <v>42</v>
      </c>
      <c r="C130" s="15" t="s">
        <v>43</v>
      </c>
      <c r="D130" s="16" t="s">
        <v>91</v>
      </c>
      <c r="E130" s="19" t="s">
        <v>106</v>
      </c>
      <c r="F130" s="17" t="s">
        <v>136</v>
      </c>
      <c r="G130" s="43">
        <v>1</v>
      </c>
      <c r="H130" s="130">
        <v>18.010000000000002</v>
      </c>
      <c r="I130" s="79">
        <f t="shared" ref="I130:I150" si="61">G130*H130</f>
        <v>18.010000000000002</v>
      </c>
      <c r="J130" s="61"/>
      <c r="K130" s="26"/>
      <c r="L130" s="26"/>
      <c r="M130" s="26">
        <f>I130</f>
        <v>18.010000000000002</v>
      </c>
      <c r="N130" s="26"/>
      <c r="O130" s="26"/>
      <c r="P130" s="26"/>
      <c r="Q130" s="26"/>
      <c r="R130" s="26"/>
      <c r="S130" s="26"/>
      <c r="T130" s="26"/>
      <c r="U130" s="26"/>
      <c r="V130" s="62"/>
      <c r="W130" s="49">
        <f t="shared" si="54"/>
        <v>18.010000000000002</v>
      </c>
      <c r="X130" s="14"/>
      <c r="Y130" s="26"/>
      <c r="Z130" s="26"/>
      <c r="AA130" s="26"/>
      <c r="AB130" s="26"/>
      <c r="AC130" s="26"/>
      <c r="AD130" s="26"/>
      <c r="AE130" s="62"/>
      <c r="AF130" s="49">
        <f t="shared" si="60"/>
        <v>0</v>
      </c>
      <c r="AH130" s="49">
        <f t="shared" si="56"/>
        <v>18.010000000000002</v>
      </c>
    </row>
    <row r="131" spans="1:34" ht="28" customHeight="1" x14ac:dyDescent="0.2">
      <c r="A131" s="37" t="s">
        <v>58</v>
      </c>
      <c r="B131" s="15" t="s">
        <v>84</v>
      </c>
      <c r="C131" s="15" t="s">
        <v>2</v>
      </c>
      <c r="D131" s="16" t="s">
        <v>2</v>
      </c>
      <c r="E131" s="17" t="s">
        <v>1</v>
      </c>
      <c r="F131" s="17" t="s">
        <v>136</v>
      </c>
      <c r="G131" s="43">
        <v>1</v>
      </c>
      <c r="H131" s="130">
        <v>1.99</v>
      </c>
      <c r="I131" s="79">
        <f t="shared" si="61"/>
        <v>1.99</v>
      </c>
      <c r="J131" s="61"/>
      <c r="K131" s="26"/>
      <c r="L131" s="26"/>
      <c r="M131" s="26"/>
      <c r="N131" s="26"/>
      <c r="O131" s="26"/>
      <c r="P131" s="26"/>
      <c r="Q131" s="26"/>
      <c r="R131" s="26"/>
      <c r="S131" s="26"/>
      <c r="T131" s="26"/>
      <c r="U131" s="26"/>
      <c r="V131" s="62"/>
      <c r="W131" s="49">
        <f t="shared" si="54"/>
        <v>0</v>
      </c>
      <c r="X131" s="14"/>
      <c r="Y131" s="26"/>
      <c r="Z131" s="26"/>
      <c r="AA131" s="26"/>
      <c r="AB131" s="26">
        <f>I131</f>
        <v>1.99</v>
      </c>
      <c r="AC131" s="26"/>
      <c r="AD131" s="26"/>
      <c r="AE131" s="62"/>
      <c r="AF131" s="49">
        <f t="shared" si="60"/>
        <v>1.99</v>
      </c>
      <c r="AH131" s="49">
        <f t="shared" si="56"/>
        <v>1.99</v>
      </c>
    </row>
    <row r="132" spans="1:34" ht="28" customHeight="1" x14ac:dyDescent="0.2">
      <c r="A132" s="37" t="s">
        <v>58</v>
      </c>
      <c r="B132" s="15" t="s">
        <v>85</v>
      </c>
      <c r="C132" s="15" t="s">
        <v>86</v>
      </c>
      <c r="D132" s="16" t="s">
        <v>2</v>
      </c>
      <c r="E132" s="17" t="s">
        <v>1</v>
      </c>
      <c r="F132" s="17" t="s">
        <v>136</v>
      </c>
      <c r="G132" s="43">
        <v>1</v>
      </c>
      <c r="H132" s="130">
        <v>2.66</v>
      </c>
      <c r="I132" s="79">
        <f t="shared" si="61"/>
        <v>2.66</v>
      </c>
      <c r="J132" s="61"/>
      <c r="K132" s="26"/>
      <c r="L132" s="26"/>
      <c r="M132" s="26"/>
      <c r="N132" s="26"/>
      <c r="O132" s="26"/>
      <c r="P132" s="26"/>
      <c r="Q132" s="26"/>
      <c r="R132" s="26"/>
      <c r="S132" s="26"/>
      <c r="T132" s="26"/>
      <c r="U132" s="26"/>
      <c r="V132" s="62"/>
      <c r="W132" s="49">
        <f t="shared" si="54"/>
        <v>0</v>
      </c>
      <c r="X132" s="14"/>
      <c r="Y132" s="26"/>
      <c r="Z132" s="26"/>
      <c r="AA132" s="26"/>
      <c r="AB132" s="26">
        <f t="shared" ref="AB132:AB134" si="62">I132</f>
        <v>2.66</v>
      </c>
      <c r="AC132" s="26"/>
      <c r="AD132" s="26"/>
      <c r="AE132" s="62"/>
      <c r="AF132" s="49">
        <f t="shared" si="60"/>
        <v>2.66</v>
      </c>
      <c r="AH132" s="49">
        <f t="shared" si="56"/>
        <v>2.66</v>
      </c>
    </row>
    <row r="133" spans="1:34" ht="28" customHeight="1" x14ac:dyDescent="0.2">
      <c r="A133" s="37" t="s">
        <v>58</v>
      </c>
      <c r="B133" s="15" t="s">
        <v>113</v>
      </c>
      <c r="C133" s="15" t="s">
        <v>200</v>
      </c>
      <c r="D133" s="16" t="s">
        <v>2</v>
      </c>
      <c r="E133" s="17" t="s">
        <v>1</v>
      </c>
      <c r="F133" s="17" t="s">
        <v>136</v>
      </c>
      <c r="G133" s="43">
        <v>1</v>
      </c>
      <c r="H133" s="130">
        <v>5.78</v>
      </c>
      <c r="I133" s="79">
        <f t="shared" si="61"/>
        <v>5.78</v>
      </c>
      <c r="J133" s="61"/>
      <c r="K133" s="26"/>
      <c r="L133" s="26"/>
      <c r="M133" s="26"/>
      <c r="N133" s="26"/>
      <c r="O133" s="26"/>
      <c r="P133" s="26"/>
      <c r="Q133" s="26"/>
      <c r="R133" s="26"/>
      <c r="S133" s="26"/>
      <c r="T133" s="26"/>
      <c r="U133" s="26"/>
      <c r="V133" s="62"/>
      <c r="W133" s="49">
        <f>SUM(J133:V133)</f>
        <v>0</v>
      </c>
      <c r="X133" s="14"/>
      <c r="Y133" s="26"/>
      <c r="Z133" s="26"/>
      <c r="AA133" s="26"/>
      <c r="AB133" s="26">
        <f t="shared" si="62"/>
        <v>5.78</v>
      </c>
      <c r="AC133" s="26"/>
      <c r="AD133" s="26"/>
      <c r="AE133" s="62"/>
      <c r="AF133" s="49">
        <f t="shared" si="60"/>
        <v>5.78</v>
      </c>
      <c r="AH133" s="49">
        <f t="shared" si="56"/>
        <v>5.78</v>
      </c>
    </row>
    <row r="134" spans="1:34" ht="28" customHeight="1" x14ac:dyDescent="0.2">
      <c r="A134" s="37" t="s">
        <v>58</v>
      </c>
      <c r="B134" s="15" t="s">
        <v>77</v>
      </c>
      <c r="C134" s="15" t="s">
        <v>87</v>
      </c>
      <c r="D134" s="16" t="s">
        <v>2</v>
      </c>
      <c r="E134" s="17" t="s">
        <v>1</v>
      </c>
      <c r="F134" s="17" t="s">
        <v>136</v>
      </c>
      <c r="G134" s="43">
        <v>1</v>
      </c>
      <c r="H134" s="130">
        <v>5.5</v>
      </c>
      <c r="I134" s="79">
        <f t="shared" si="61"/>
        <v>5.5</v>
      </c>
      <c r="J134" s="61"/>
      <c r="K134" s="26"/>
      <c r="L134" s="26"/>
      <c r="M134" s="26"/>
      <c r="N134" s="26"/>
      <c r="O134" s="26"/>
      <c r="P134" s="26"/>
      <c r="Q134" s="26"/>
      <c r="R134" s="26"/>
      <c r="S134" s="26"/>
      <c r="T134" s="26"/>
      <c r="U134" s="26"/>
      <c r="V134" s="62"/>
      <c r="W134" s="49">
        <f t="shared" ref="W134:W149" si="63">SUM(J134:V134)</f>
        <v>0</v>
      </c>
      <c r="X134" s="14"/>
      <c r="Y134" s="26"/>
      <c r="Z134" s="26"/>
      <c r="AA134" s="26"/>
      <c r="AB134" s="26">
        <f t="shared" si="62"/>
        <v>5.5</v>
      </c>
      <c r="AC134" s="26"/>
      <c r="AD134" s="26"/>
      <c r="AE134" s="62"/>
      <c r="AF134" s="49">
        <f t="shared" si="60"/>
        <v>5.5</v>
      </c>
      <c r="AH134" s="49">
        <f t="shared" si="56"/>
        <v>5.5</v>
      </c>
    </row>
    <row r="135" spans="1:34" ht="28" customHeight="1" x14ac:dyDescent="0.2">
      <c r="A135" s="37" t="s">
        <v>58</v>
      </c>
      <c r="B135" s="15" t="s">
        <v>65</v>
      </c>
      <c r="C135" s="15" t="s">
        <v>147</v>
      </c>
      <c r="D135" s="16" t="s">
        <v>99</v>
      </c>
      <c r="E135" s="17" t="s">
        <v>1</v>
      </c>
      <c r="F135" s="17" t="s">
        <v>136</v>
      </c>
      <c r="G135" s="43">
        <v>1</v>
      </c>
      <c r="H135" s="130">
        <v>1.33</v>
      </c>
      <c r="I135" s="79">
        <f t="shared" si="61"/>
        <v>1.33</v>
      </c>
      <c r="J135" s="61"/>
      <c r="K135" s="26"/>
      <c r="L135" s="26"/>
      <c r="M135" s="26"/>
      <c r="N135" s="26"/>
      <c r="O135" s="26"/>
      <c r="P135" s="26"/>
      <c r="Q135" s="26"/>
      <c r="R135" s="26"/>
      <c r="S135" s="26"/>
      <c r="T135" s="26"/>
      <c r="U135" s="26">
        <f>I135</f>
        <v>1.33</v>
      </c>
      <c r="V135" s="62"/>
      <c r="W135" s="49">
        <f t="shared" si="63"/>
        <v>1.33</v>
      </c>
      <c r="X135" s="14"/>
      <c r="Y135" s="26"/>
      <c r="Z135" s="26"/>
      <c r="AA135" s="26"/>
      <c r="AB135" s="26"/>
      <c r="AC135" s="26"/>
      <c r="AD135" s="26"/>
      <c r="AE135" s="62"/>
      <c r="AF135" s="49">
        <f t="shared" si="60"/>
        <v>0</v>
      </c>
      <c r="AH135" s="49">
        <f t="shared" si="56"/>
        <v>1.33</v>
      </c>
    </row>
    <row r="136" spans="1:34" ht="28" customHeight="1" x14ac:dyDescent="0.2">
      <c r="A136" s="37" t="s">
        <v>58</v>
      </c>
      <c r="B136" s="15" t="s">
        <v>65</v>
      </c>
      <c r="C136" s="15" t="s">
        <v>206</v>
      </c>
      <c r="D136" s="16" t="s">
        <v>99</v>
      </c>
      <c r="E136" s="17" t="s">
        <v>1</v>
      </c>
      <c r="F136" s="17" t="s">
        <v>136</v>
      </c>
      <c r="G136" s="43">
        <v>1</v>
      </c>
      <c r="H136" s="130">
        <v>4</v>
      </c>
      <c r="I136" s="79">
        <f t="shared" si="61"/>
        <v>4</v>
      </c>
      <c r="J136" s="61"/>
      <c r="K136" s="26"/>
      <c r="L136" s="26"/>
      <c r="M136" s="26"/>
      <c r="N136" s="26"/>
      <c r="O136" s="26"/>
      <c r="P136" s="26"/>
      <c r="Q136" s="26"/>
      <c r="R136" s="26"/>
      <c r="S136" s="26"/>
      <c r="T136" s="26"/>
      <c r="U136" s="26">
        <f>I136</f>
        <v>4</v>
      </c>
      <c r="V136" s="62"/>
      <c r="W136" s="49">
        <f t="shared" si="63"/>
        <v>4</v>
      </c>
      <c r="X136" s="14"/>
      <c r="Y136" s="26"/>
      <c r="Z136" s="26"/>
      <c r="AA136" s="26"/>
      <c r="AB136" s="26"/>
      <c r="AC136" s="26"/>
      <c r="AD136" s="26"/>
      <c r="AE136" s="62"/>
      <c r="AF136" s="49">
        <f t="shared" si="60"/>
        <v>0</v>
      </c>
      <c r="AH136" s="49">
        <f t="shared" si="56"/>
        <v>4</v>
      </c>
    </row>
    <row r="137" spans="1:34" ht="28" customHeight="1" x14ac:dyDescent="0.2">
      <c r="A137" s="37" t="s">
        <v>58</v>
      </c>
      <c r="B137" s="15" t="s">
        <v>75</v>
      </c>
      <c r="C137" s="15" t="s">
        <v>145</v>
      </c>
      <c r="D137" s="21" t="s">
        <v>2</v>
      </c>
      <c r="E137" s="17" t="s">
        <v>1</v>
      </c>
      <c r="F137" s="17" t="s">
        <v>136</v>
      </c>
      <c r="G137" s="43">
        <v>1</v>
      </c>
      <c r="H137" s="130">
        <v>10.8</v>
      </c>
      <c r="I137" s="79">
        <f t="shared" si="61"/>
        <v>10.8</v>
      </c>
      <c r="J137" s="61"/>
      <c r="K137" s="26"/>
      <c r="L137" s="26"/>
      <c r="M137" s="26"/>
      <c r="N137" s="26"/>
      <c r="O137" s="26"/>
      <c r="P137" s="26"/>
      <c r="Q137" s="26"/>
      <c r="R137" s="26"/>
      <c r="S137" s="26"/>
      <c r="T137" s="26"/>
      <c r="U137" s="26"/>
      <c r="V137" s="62"/>
      <c r="W137" s="49">
        <f t="shared" si="63"/>
        <v>0</v>
      </c>
      <c r="X137" s="14"/>
      <c r="Y137" s="26"/>
      <c r="Z137" s="26"/>
      <c r="AA137" s="26"/>
      <c r="AB137" s="26">
        <f t="shared" ref="AB137:AB139" si="64">I137</f>
        <v>10.8</v>
      </c>
      <c r="AC137" s="26"/>
      <c r="AD137" s="26"/>
      <c r="AE137" s="62"/>
      <c r="AF137" s="49">
        <f t="shared" si="60"/>
        <v>10.8</v>
      </c>
      <c r="AH137" s="49">
        <f t="shared" si="56"/>
        <v>10.8</v>
      </c>
    </row>
    <row r="138" spans="1:34" ht="28" customHeight="1" x14ac:dyDescent="0.2">
      <c r="A138" s="37" t="s">
        <v>58</v>
      </c>
      <c r="B138" s="15" t="s">
        <v>78</v>
      </c>
      <c r="C138" s="15" t="s">
        <v>88</v>
      </c>
      <c r="D138" s="21" t="s">
        <v>2</v>
      </c>
      <c r="E138" s="17" t="s">
        <v>1</v>
      </c>
      <c r="F138" s="17" t="s">
        <v>136</v>
      </c>
      <c r="G138" s="43">
        <v>1</v>
      </c>
      <c r="H138" s="130">
        <v>5.4</v>
      </c>
      <c r="I138" s="79">
        <f t="shared" si="61"/>
        <v>5.4</v>
      </c>
      <c r="J138" s="61"/>
      <c r="K138" s="26"/>
      <c r="L138" s="26"/>
      <c r="M138" s="26"/>
      <c r="N138" s="26"/>
      <c r="O138" s="26"/>
      <c r="P138" s="26"/>
      <c r="Q138" s="26"/>
      <c r="R138" s="26"/>
      <c r="S138" s="26"/>
      <c r="T138" s="26"/>
      <c r="U138" s="26"/>
      <c r="V138" s="62"/>
      <c r="W138" s="49">
        <f t="shared" si="63"/>
        <v>0</v>
      </c>
      <c r="X138" s="14"/>
      <c r="Y138" s="26"/>
      <c r="Z138" s="26"/>
      <c r="AA138" s="26"/>
      <c r="AB138" s="26">
        <f t="shared" si="64"/>
        <v>5.4</v>
      </c>
      <c r="AC138" s="26"/>
      <c r="AD138" s="26"/>
      <c r="AE138" s="62"/>
      <c r="AF138" s="49">
        <f t="shared" si="60"/>
        <v>5.4</v>
      </c>
      <c r="AH138" s="49">
        <f t="shared" si="56"/>
        <v>5.4</v>
      </c>
    </row>
    <row r="139" spans="1:34" ht="28" customHeight="1" x14ac:dyDescent="0.2">
      <c r="A139" s="37" t="s">
        <v>58</v>
      </c>
      <c r="B139" s="15" t="s">
        <v>76</v>
      </c>
      <c r="C139" s="15" t="s">
        <v>89</v>
      </c>
      <c r="D139" s="21" t="s">
        <v>2</v>
      </c>
      <c r="E139" s="17" t="s">
        <v>1</v>
      </c>
      <c r="F139" s="17" t="s">
        <v>136</v>
      </c>
      <c r="G139" s="43">
        <v>0</v>
      </c>
      <c r="H139" s="130">
        <v>16.850000000000001</v>
      </c>
      <c r="I139" s="79">
        <f t="shared" si="61"/>
        <v>0</v>
      </c>
      <c r="J139" s="61"/>
      <c r="K139" s="26"/>
      <c r="L139" s="26"/>
      <c r="M139" s="26"/>
      <c r="N139" s="26"/>
      <c r="O139" s="26"/>
      <c r="P139" s="26"/>
      <c r="Q139" s="26"/>
      <c r="R139" s="26"/>
      <c r="S139" s="26"/>
      <c r="T139" s="26"/>
      <c r="U139" s="26"/>
      <c r="V139" s="62"/>
      <c r="W139" s="49">
        <f t="shared" si="63"/>
        <v>0</v>
      </c>
      <c r="X139" s="14"/>
      <c r="Y139" s="26"/>
      <c r="Z139" s="26"/>
      <c r="AA139" s="26"/>
      <c r="AB139" s="26">
        <f t="shared" si="64"/>
        <v>0</v>
      </c>
      <c r="AC139" s="26"/>
      <c r="AD139" s="26"/>
      <c r="AE139" s="62"/>
      <c r="AF139" s="49">
        <f t="shared" si="60"/>
        <v>0</v>
      </c>
      <c r="AH139" s="49">
        <f t="shared" si="56"/>
        <v>0</v>
      </c>
    </row>
    <row r="140" spans="1:34" ht="28" customHeight="1" x14ac:dyDescent="0.2">
      <c r="A140" s="37" t="s">
        <v>58</v>
      </c>
      <c r="B140" s="15" t="s">
        <v>98</v>
      </c>
      <c r="C140" s="202" t="s">
        <v>229</v>
      </c>
      <c r="D140" s="21" t="s">
        <v>97</v>
      </c>
      <c r="E140" s="17" t="s">
        <v>1</v>
      </c>
      <c r="F140" s="17" t="s">
        <v>136</v>
      </c>
      <c r="G140" s="201">
        <v>0.04</v>
      </c>
      <c r="H140" s="132">
        <f ca="1">W151</f>
        <v>1044.9567708333334</v>
      </c>
      <c r="I140" s="79">
        <f t="shared" ca="1" si="61"/>
        <v>41.798270833333333</v>
      </c>
      <c r="J140" s="61"/>
      <c r="K140" s="26"/>
      <c r="L140" s="26"/>
      <c r="M140" s="26"/>
      <c r="N140" s="26"/>
      <c r="O140" s="26"/>
      <c r="P140" s="26"/>
      <c r="Q140" s="26"/>
      <c r="R140" s="26"/>
      <c r="S140" s="26"/>
      <c r="T140" s="26"/>
      <c r="U140" s="26"/>
      <c r="V140" s="62">
        <f ca="1">I140</f>
        <v>41.798270833333333</v>
      </c>
      <c r="W140" s="49">
        <f t="shared" ca="1" si="63"/>
        <v>41.798270833333333</v>
      </c>
      <c r="X140" s="14"/>
      <c r="Y140" s="26"/>
      <c r="Z140" s="26"/>
      <c r="AA140" s="26"/>
      <c r="AB140" s="26"/>
      <c r="AC140" s="26"/>
      <c r="AD140" s="26"/>
      <c r="AE140" s="62"/>
      <c r="AF140" s="49">
        <f>SUM(Y140:AE140)</f>
        <v>0</v>
      </c>
      <c r="AH140" s="49">
        <f t="shared" ca="1" si="56"/>
        <v>41.798270833333333</v>
      </c>
    </row>
    <row r="141" spans="1:34" ht="28" customHeight="1" x14ac:dyDescent="0.2">
      <c r="A141" s="37" t="s">
        <v>58</v>
      </c>
      <c r="B141" s="15" t="s">
        <v>112</v>
      </c>
      <c r="C141" s="15" t="s">
        <v>233</v>
      </c>
      <c r="D141" s="21" t="s">
        <v>112</v>
      </c>
      <c r="E141" s="17" t="s">
        <v>1</v>
      </c>
      <c r="F141" s="17" t="s">
        <v>136</v>
      </c>
      <c r="G141" s="43">
        <v>1</v>
      </c>
      <c r="H141" s="130">
        <v>5.4</v>
      </c>
      <c r="I141" s="79">
        <f t="shared" si="61"/>
        <v>5.4</v>
      </c>
      <c r="J141" s="61"/>
      <c r="K141" s="26"/>
      <c r="L141" s="26"/>
      <c r="M141" s="26"/>
      <c r="N141" s="26">
        <f>I141</f>
        <v>5.4</v>
      </c>
      <c r="O141" s="26"/>
      <c r="P141" s="26"/>
      <c r="Q141" s="26"/>
      <c r="R141" s="26"/>
      <c r="S141" s="26"/>
      <c r="T141" s="26"/>
      <c r="U141" s="26"/>
      <c r="V141" s="62"/>
      <c r="W141" s="49">
        <f t="shared" si="63"/>
        <v>5.4</v>
      </c>
      <c r="X141" s="14"/>
      <c r="Y141" s="26"/>
      <c r="Z141" s="26"/>
      <c r="AA141" s="26"/>
      <c r="AB141" s="26"/>
      <c r="AC141" s="26"/>
      <c r="AD141" s="26"/>
      <c r="AE141" s="62"/>
      <c r="AF141" s="49">
        <f t="shared" ref="AF141:AF149" si="65">SUM(Y141:AE141)</f>
        <v>0</v>
      </c>
      <c r="AH141" s="49">
        <f t="shared" si="56"/>
        <v>5.4</v>
      </c>
    </row>
    <row r="142" spans="1:34" ht="28" customHeight="1" x14ac:dyDescent="0.2">
      <c r="A142" s="37" t="s">
        <v>58</v>
      </c>
      <c r="B142" s="15" t="s">
        <v>111</v>
      </c>
      <c r="C142" s="15" t="s">
        <v>233</v>
      </c>
      <c r="D142" s="21" t="s">
        <v>111</v>
      </c>
      <c r="E142" s="17" t="s">
        <v>1</v>
      </c>
      <c r="F142" s="17" t="s">
        <v>136</v>
      </c>
      <c r="G142" s="43">
        <v>1</v>
      </c>
      <c r="H142" s="130">
        <v>5.4</v>
      </c>
      <c r="I142" s="79">
        <f t="shared" si="61"/>
        <v>5.4</v>
      </c>
      <c r="J142" s="61"/>
      <c r="K142" s="26"/>
      <c r="L142" s="26"/>
      <c r="M142" s="26"/>
      <c r="N142" s="26"/>
      <c r="O142" s="26">
        <f>I142</f>
        <v>5.4</v>
      </c>
      <c r="P142" s="26"/>
      <c r="Q142" s="26"/>
      <c r="R142" s="26"/>
      <c r="S142" s="26"/>
      <c r="T142" s="26"/>
      <c r="U142" s="26"/>
      <c r="V142" s="62"/>
      <c r="W142" s="49">
        <f t="shared" si="63"/>
        <v>5.4</v>
      </c>
      <c r="X142" s="14"/>
      <c r="Y142" s="26"/>
      <c r="Z142" s="26"/>
      <c r="AA142" s="26"/>
      <c r="AB142" s="26"/>
      <c r="AC142" s="26"/>
      <c r="AD142" s="26"/>
      <c r="AE142" s="62"/>
      <c r="AF142" s="49">
        <f t="shared" si="65"/>
        <v>0</v>
      </c>
      <c r="AH142" s="49">
        <f t="shared" si="56"/>
        <v>5.4</v>
      </c>
    </row>
    <row r="143" spans="1:34" ht="28" customHeight="1" x14ac:dyDescent="0.2">
      <c r="A143" s="37" t="s">
        <v>58</v>
      </c>
      <c r="B143" s="15" t="s">
        <v>96</v>
      </c>
      <c r="C143" s="15" t="s">
        <v>46</v>
      </c>
      <c r="D143" s="13" t="s">
        <v>59</v>
      </c>
      <c r="E143" s="17" t="s">
        <v>1</v>
      </c>
      <c r="F143" s="17" t="s">
        <v>136</v>
      </c>
      <c r="G143" s="43">
        <v>1</v>
      </c>
      <c r="H143" s="130">
        <v>225</v>
      </c>
      <c r="I143" s="79">
        <f t="shared" si="61"/>
        <v>225</v>
      </c>
      <c r="J143" s="61"/>
      <c r="K143" s="26"/>
      <c r="L143" s="26"/>
      <c r="M143" s="26"/>
      <c r="N143" s="26"/>
      <c r="O143" s="26"/>
      <c r="P143" s="26"/>
      <c r="Q143" s="26"/>
      <c r="R143" s="26"/>
      <c r="S143" s="26"/>
      <c r="T143" s="26"/>
      <c r="U143" s="26"/>
      <c r="V143" s="62"/>
      <c r="W143" s="49">
        <f t="shared" si="63"/>
        <v>0</v>
      </c>
      <c r="X143" s="14"/>
      <c r="Y143" s="26">
        <f>I143</f>
        <v>225</v>
      </c>
      <c r="Z143" s="26"/>
      <c r="AA143" s="26"/>
      <c r="AB143" s="26"/>
      <c r="AC143" s="26"/>
      <c r="AD143" s="26"/>
      <c r="AE143" s="62"/>
      <c r="AF143" s="49">
        <f t="shared" si="65"/>
        <v>225</v>
      </c>
      <c r="AH143" s="49">
        <f t="shared" si="56"/>
        <v>225</v>
      </c>
    </row>
    <row r="144" spans="1:34" ht="28" customHeight="1" x14ac:dyDescent="0.2">
      <c r="A144" s="37" t="s">
        <v>58</v>
      </c>
      <c r="B144" s="15" t="s">
        <v>187</v>
      </c>
      <c r="C144" s="15" t="s">
        <v>130</v>
      </c>
      <c r="D144" s="15" t="s">
        <v>93</v>
      </c>
      <c r="E144" s="17" t="s">
        <v>1</v>
      </c>
      <c r="F144" s="17" t="s">
        <v>136</v>
      </c>
      <c r="G144" s="43">
        <v>1</v>
      </c>
      <c r="H144" s="130">
        <v>11.23</v>
      </c>
      <c r="I144" s="79">
        <f t="shared" si="61"/>
        <v>11.23</v>
      </c>
      <c r="J144" s="61"/>
      <c r="K144" s="26"/>
      <c r="L144" s="26"/>
      <c r="M144" s="26"/>
      <c r="N144" s="26"/>
      <c r="O144" s="26"/>
      <c r="P144" s="26"/>
      <c r="Q144" s="26"/>
      <c r="R144" s="26"/>
      <c r="S144" s="26"/>
      <c r="T144" s="26"/>
      <c r="U144" s="26"/>
      <c r="V144" s="62"/>
      <c r="W144" s="49">
        <f t="shared" si="63"/>
        <v>0</v>
      </c>
      <c r="X144" s="14"/>
      <c r="Y144" s="26"/>
      <c r="Z144" s="26">
        <f>I144</f>
        <v>11.23</v>
      </c>
      <c r="AA144" s="26"/>
      <c r="AB144" s="26"/>
      <c r="AC144" s="26"/>
      <c r="AD144" s="26"/>
      <c r="AE144" s="62"/>
      <c r="AF144" s="49">
        <f t="shared" si="65"/>
        <v>11.23</v>
      </c>
      <c r="AH144" s="49">
        <f t="shared" si="56"/>
        <v>11.23</v>
      </c>
    </row>
    <row r="145" spans="1:34" ht="28" customHeight="1" x14ac:dyDescent="0.2">
      <c r="A145" s="37" t="s">
        <v>58</v>
      </c>
      <c r="B145" s="15" t="s">
        <v>188</v>
      </c>
      <c r="C145" s="15" t="s">
        <v>131</v>
      </c>
      <c r="D145" s="15" t="s">
        <v>94</v>
      </c>
      <c r="E145" s="17" t="s">
        <v>1</v>
      </c>
      <c r="F145" s="17" t="s">
        <v>136</v>
      </c>
      <c r="G145" s="43">
        <v>1</v>
      </c>
      <c r="H145" s="130">
        <v>5.62</v>
      </c>
      <c r="I145" s="79">
        <f t="shared" si="61"/>
        <v>5.62</v>
      </c>
      <c r="J145" s="61"/>
      <c r="K145" s="26"/>
      <c r="L145" s="26"/>
      <c r="M145" s="26"/>
      <c r="N145" s="26"/>
      <c r="O145" s="26"/>
      <c r="P145" s="26"/>
      <c r="Q145" s="26"/>
      <c r="R145" s="26"/>
      <c r="S145" s="26"/>
      <c r="T145" s="26"/>
      <c r="U145" s="26"/>
      <c r="V145" s="62"/>
      <c r="W145" s="49">
        <f t="shared" si="63"/>
        <v>0</v>
      </c>
      <c r="X145" s="14"/>
      <c r="Y145" s="26"/>
      <c r="Z145" s="26"/>
      <c r="AA145" s="26">
        <f>I145</f>
        <v>5.62</v>
      </c>
      <c r="AB145" s="26"/>
      <c r="AC145" s="26"/>
      <c r="AD145" s="26"/>
      <c r="AE145" s="62"/>
      <c r="AF145" s="49">
        <f t="shared" si="65"/>
        <v>5.62</v>
      </c>
      <c r="AH145" s="49">
        <f t="shared" si="56"/>
        <v>5.62</v>
      </c>
    </row>
    <row r="146" spans="1:34" ht="28" customHeight="1" x14ac:dyDescent="0.2">
      <c r="A146" s="37" t="s">
        <v>58</v>
      </c>
      <c r="B146" s="15" t="s">
        <v>110</v>
      </c>
      <c r="C146" s="15" t="s">
        <v>132</v>
      </c>
      <c r="D146" s="15" t="s">
        <v>2</v>
      </c>
      <c r="E146" s="17" t="s">
        <v>1</v>
      </c>
      <c r="F146" s="17" t="s">
        <v>136</v>
      </c>
      <c r="G146" s="43">
        <v>1</v>
      </c>
      <c r="H146" s="130">
        <v>5.4</v>
      </c>
      <c r="I146" s="79">
        <f t="shared" si="61"/>
        <v>5.4</v>
      </c>
      <c r="J146" s="61"/>
      <c r="K146" s="26"/>
      <c r="L146" s="26"/>
      <c r="M146" s="26"/>
      <c r="N146" s="26"/>
      <c r="O146" s="26"/>
      <c r="P146" s="26"/>
      <c r="Q146" s="26"/>
      <c r="R146" s="26"/>
      <c r="S146" s="26"/>
      <c r="T146" s="26"/>
      <c r="U146" s="26"/>
      <c r="V146" s="62"/>
      <c r="W146" s="49">
        <f t="shared" si="63"/>
        <v>0</v>
      </c>
      <c r="X146" s="14"/>
      <c r="Y146" s="26"/>
      <c r="Z146" s="26"/>
      <c r="AA146" s="26"/>
      <c r="AB146" s="26">
        <f>I146</f>
        <v>5.4</v>
      </c>
      <c r="AC146" s="26"/>
      <c r="AD146" s="26"/>
      <c r="AE146" s="62"/>
      <c r="AF146" s="49">
        <f t="shared" si="65"/>
        <v>5.4</v>
      </c>
      <c r="AH146" s="49">
        <f t="shared" si="56"/>
        <v>5.4</v>
      </c>
    </row>
    <row r="147" spans="1:34" ht="28" customHeight="1" x14ac:dyDescent="0.2">
      <c r="A147" s="37" t="s">
        <v>58</v>
      </c>
      <c r="B147" s="15" t="s">
        <v>95</v>
      </c>
      <c r="C147" s="15" t="s">
        <v>133</v>
      </c>
      <c r="D147" s="15" t="s">
        <v>95</v>
      </c>
      <c r="E147" s="17" t="s">
        <v>1</v>
      </c>
      <c r="F147" s="17" t="s">
        <v>136</v>
      </c>
      <c r="G147" s="199">
        <f>1/2</f>
        <v>0.5</v>
      </c>
      <c r="H147" s="132">
        <f ca="1">$I$38</f>
        <v>841.16301020408196</v>
      </c>
      <c r="I147" s="79">
        <f t="shared" ca="1" si="61"/>
        <v>420.58150510204098</v>
      </c>
      <c r="J147" s="61"/>
      <c r="K147" s="26"/>
      <c r="L147" s="26"/>
      <c r="M147" s="26"/>
      <c r="N147" s="26"/>
      <c r="O147" s="26"/>
      <c r="P147" s="26"/>
      <c r="Q147" s="26"/>
      <c r="R147" s="26"/>
      <c r="S147" s="26"/>
      <c r="T147" s="26"/>
      <c r="U147" s="26"/>
      <c r="V147" s="83"/>
      <c r="W147" s="56">
        <f t="shared" si="63"/>
        <v>0</v>
      </c>
      <c r="X147" s="14"/>
      <c r="Y147" s="26"/>
      <c r="Z147" s="26"/>
      <c r="AA147" s="26"/>
      <c r="AB147" s="26"/>
      <c r="AC147" s="26">
        <f ca="1">I147</f>
        <v>420.58150510204098</v>
      </c>
      <c r="AD147" s="68"/>
      <c r="AE147" s="83"/>
      <c r="AF147" s="49">
        <f t="shared" ca="1" si="65"/>
        <v>420.58150510204098</v>
      </c>
      <c r="AH147" s="49">
        <f t="shared" ca="1" si="56"/>
        <v>420.58150510204098</v>
      </c>
    </row>
    <row r="148" spans="1:34" ht="28" customHeight="1" x14ac:dyDescent="0.2">
      <c r="A148" s="37" t="s">
        <v>58</v>
      </c>
      <c r="B148" s="15" t="s">
        <v>100</v>
      </c>
      <c r="C148" s="15" t="s">
        <v>134</v>
      </c>
      <c r="D148" s="15" t="s">
        <v>100</v>
      </c>
      <c r="E148" s="17" t="s">
        <v>1</v>
      </c>
      <c r="F148" s="17" t="s">
        <v>136</v>
      </c>
      <c r="G148" s="43">
        <v>1</v>
      </c>
      <c r="H148" s="130">
        <v>5.4</v>
      </c>
      <c r="I148" s="79">
        <f t="shared" si="61"/>
        <v>5.4</v>
      </c>
      <c r="J148" s="61"/>
      <c r="K148" s="26"/>
      <c r="L148" s="26"/>
      <c r="M148" s="26"/>
      <c r="N148" s="26"/>
      <c r="O148" s="26"/>
      <c r="P148" s="26"/>
      <c r="Q148" s="26"/>
      <c r="R148" s="26"/>
      <c r="S148" s="26"/>
      <c r="T148" s="26"/>
      <c r="U148" s="62"/>
      <c r="V148" s="62"/>
      <c r="W148" s="49">
        <f t="shared" si="63"/>
        <v>0</v>
      </c>
      <c r="X148" s="14"/>
      <c r="Y148" s="26"/>
      <c r="Z148" s="26"/>
      <c r="AA148" s="26"/>
      <c r="AB148" s="26"/>
      <c r="AC148" s="62"/>
      <c r="AD148" s="26">
        <f>I148</f>
        <v>5.4</v>
      </c>
      <c r="AE148" s="62"/>
      <c r="AF148" s="49">
        <f t="shared" si="65"/>
        <v>5.4</v>
      </c>
      <c r="AH148" s="49">
        <f t="shared" si="56"/>
        <v>5.4</v>
      </c>
    </row>
    <row r="149" spans="1:34" ht="28" customHeight="1" x14ac:dyDescent="0.2">
      <c r="A149" s="37" t="s">
        <v>58</v>
      </c>
      <c r="B149" s="15" t="s">
        <v>211</v>
      </c>
      <c r="C149" s="21" t="s">
        <v>234</v>
      </c>
      <c r="D149" s="13" t="s">
        <v>2</v>
      </c>
      <c r="E149" s="17" t="s">
        <v>1</v>
      </c>
      <c r="F149" s="17" t="s">
        <v>136</v>
      </c>
      <c r="G149" s="43">
        <v>1</v>
      </c>
      <c r="H149" s="130">
        <v>2.67</v>
      </c>
      <c r="I149" s="79">
        <f t="shared" si="61"/>
        <v>2.67</v>
      </c>
      <c r="J149" s="55"/>
      <c r="K149" s="44"/>
      <c r="L149" s="44"/>
      <c r="M149" s="44"/>
      <c r="N149" s="44"/>
      <c r="O149" s="44"/>
      <c r="P149" s="44"/>
      <c r="Q149" s="44"/>
      <c r="R149" s="44"/>
      <c r="S149" s="44"/>
      <c r="T149" s="44"/>
      <c r="U149" s="44"/>
      <c r="V149" s="38"/>
      <c r="W149" s="49">
        <f t="shared" si="63"/>
        <v>0</v>
      </c>
      <c r="X149" s="14"/>
      <c r="Y149" s="26"/>
      <c r="Z149" s="26"/>
      <c r="AA149" s="26"/>
      <c r="AB149" s="26"/>
      <c r="AC149" s="26"/>
      <c r="AD149" s="26">
        <f>I149</f>
        <v>2.67</v>
      </c>
      <c r="AE149" s="62"/>
      <c r="AF149" s="56">
        <f t="shared" si="65"/>
        <v>2.67</v>
      </c>
      <c r="AH149" s="49">
        <f t="shared" si="56"/>
        <v>2.67</v>
      </c>
    </row>
    <row r="150" spans="1:34" ht="28" customHeight="1" thickBot="1" x14ac:dyDescent="0.25">
      <c r="A150" s="74" t="s">
        <v>58</v>
      </c>
      <c r="B150" s="29" t="s">
        <v>70</v>
      </c>
      <c r="C150" s="29" t="s">
        <v>117</v>
      </c>
      <c r="D150" s="33" t="s">
        <v>70</v>
      </c>
      <c r="E150" s="31" t="s">
        <v>1</v>
      </c>
      <c r="F150" s="31" t="s">
        <v>136</v>
      </c>
      <c r="G150" s="45">
        <v>7.0000000000000007E-2</v>
      </c>
      <c r="H150" s="134">
        <f>'Page 1 Budget Summary PRG'!F10</f>
        <v>2068.75</v>
      </c>
      <c r="I150" s="207">
        <f t="shared" si="61"/>
        <v>144.8125</v>
      </c>
      <c r="J150" s="58"/>
      <c r="K150" s="59"/>
      <c r="L150" s="59"/>
      <c r="M150" s="59"/>
      <c r="N150" s="59"/>
      <c r="O150" s="59"/>
      <c r="P150" s="59"/>
      <c r="Q150" s="59"/>
      <c r="R150" s="59"/>
      <c r="S150" s="59"/>
      <c r="T150" s="59"/>
      <c r="U150" s="60"/>
      <c r="V150" s="83"/>
      <c r="W150" s="56">
        <f t="shared" ref="W150" si="66">SUM(J150:V150)</f>
        <v>0</v>
      </c>
      <c r="X150" s="32"/>
      <c r="Y150" s="59"/>
      <c r="Z150" s="59"/>
      <c r="AA150" s="59"/>
      <c r="AB150" s="59"/>
      <c r="AC150" s="60"/>
      <c r="AD150" s="68"/>
      <c r="AE150" s="83">
        <f>I150</f>
        <v>144.8125</v>
      </c>
      <c r="AF150" s="50">
        <f t="shared" ref="AF150" si="67">SUM(Y150:AE150)</f>
        <v>144.8125</v>
      </c>
      <c r="AH150" s="56">
        <f t="shared" si="56"/>
        <v>144.8125</v>
      </c>
    </row>
    <row r="151" spans="1:34" ht="28" customHeight="1" thickBot="1" x14ac:dyDescent="0.25">
      <c r="A151" s="222" t="s">
        <v>79</v>
      </c>
      <c r="B151" s="223"/>
      <c r="C151" s="223"/>
      <c r="D151" s="223"/>
      <c r="E151" s="223"/>
      <c r="F151" s="223"/>
      <c r="G151" s="223"/>
      <c r="H151" s="224"/>
      <c r="I151" s="116">
        <f t="shared" ref="I151:W151" ca="1" si="68">SUM(I97:I150)</f>
        <v>1897.8007759353745</v>
      </c>
      <c r="J151" s="117">
        <f t="shared" si="68"/>
        <v>0</v>
      </c>
      <c r="K151" s="118">
        <f t="shared" si="68"/>
        <v>220.2</v>
      </c>
      <c r="L151" s="118">
        <f t="shared" si="68"/>
        <v>223.31100000000001</v>
      </c>
      <c r="M151" s="118">
        <f t="shared" si="68"/>
        <v>271.23750000000001</v>
      </c>
      <c r="N151" s="118">
        <f t="shared" si="68"/>
        <v>5.4</v>
      </c>
      <c r="O151" s="118">
        <f t="shared" si="68"/>
        <v>5.4</v>
      </c>
      <c r="P151" s="118">
        <f t="shared" si="68"/>
        <v>0</v>
      </c>
      <c r="Q151" s="118">
        <f t="shared" si="68"/>
        <v>0</v>
      </c>
      <c r="R151" s="118">
        <f t="shared" si="68"/>
        <v>0</v>
      </c>
      <c r="S151" s="118">
        <f t="shared" si="68"/>
        <v>99.03</v>
      </c>
      <c r="T151" s="118">
        <f t="shared" si="68"/>
        <v>173.25</v>
      </c>
      <c r="U151" s="118">
        <f t="shared" si="68"/>
        <v>5.33</v>
      </c>
      <c r="V151" s="120">
        <f t="shared" ca="1" si="68"/>
        <v>41.798270833333333</v>
      </c>
      <c r="W151" s="116">
        <f t="shared" ca="1" si="68"/>
        <v>1044.9567708333334</v>
      </c>
      <c r="X151" s="123"/>
      <c r="Y151" s="118">
        <f t="shared" ref="Y151:AF151" si="69">SUM(Y97:Y150)</f>
        <v>225</v>
      </c>
      <c r="Z151" s="118">
        <f t="shared" si="69"/>
        <v>11.23</v>
      </c>
      <c r="AA151" s="118">
        <f t="shared" si="69"/>
        <v>5.62</v>
      </c>
      <c r="AB151" s="118">
        <f t="shared" si="69"/>
        <v>37.53</v>
      </c>
      <c r="AC151" s="118">
        <f t="shared" ca="1" si="69"/>
        <v>420.58150510204098</v>
      </c>
      <c r="AD151" s="118">
        <f t="shared" si="69"/>
        <v>8.07</v>
      </c>
      <c r="AE151" s="118">
        <f t="shared" si="69"/>
        <v>144.8125</v>
      </c>
      <c r="AF151" s="118">
        <f t="shared" ca="1" si="69"/>
        <v>852.84400510204091</v>
      </c>
      <c r="AG151" s="119"/>
      <c r="AH151" s="57">
        <f t="shared" ca="1" si="56"/>
        <v>1897.8007759353743</v>
      </c>
    </row>
    <row r="153" spans="1:34" ht="26" customHeight="1" x14ac:dyDescent="0.2">
      <c r="AF153" s="7"/>
      <c r="AH153" s="7"/>
    </row>
  </sheetData>
  <mergeCells count="9">
    <mergeCell ref="A91:H91"/>
    <mergeCell ref="A151:H151"/>
    <mergeCell ref="J95:W95"/>
    <mergeCell ref="Y95:AF95"/>
    <mergeCell ref="Y3:AF3"/>
    <mergeCell ref="J3:W3"/>
    <mergeCell ref="J41:W41"/>
    <mergeCell ref="Y41:AF41"/>
    <mergeCell ref="A38:H38"/>
  </mergeCells>
  <phoneticPr fontId="14" type="noConversion"/>
  <pageMargins left="0.7" right="0.7" top="0.75" bottom="0.75" header="0.3" footer="0.3"/>
  <pageSetup scale="22" fitToHeight="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Budget Summary PRG</vt:lpstr>
      <vt:lpstr>Page 2 Buget Standards PRG</vt:lpstr>
      <vt:lpstr>'Page 1 Budget Summary PRG'!Print_Titles</vt:lpstr>
      <vt:lpstr>'Page 2 Buget Standards PRG'!Print_Titles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davidsunderland</dc:creator>
  <cp:lastModifiedBy>David Sunderland</cp:lastModifiedBy>
  <cp:lastPrinted>2023-04-18T23:17:47Z</cp:lastPrinted>
  <dcterms:created xsi:type="dcterms:W3CDTF">2020-03-27T13:37:51Z</dcterms:created>
  <dcterms:modified xsi:type="dcterms:W3CDTF">2023-05-08T20:10:18Z</dcterms:modified>
</cp:coreProperties>
</file>